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jevgenijaa\Desktop\"/>
    </mc:Choice>
  </mc:AlternateContent>
  <xr:revisionPtr revIDLastSave="0" documentId="13_ncr:1_{0D3C2AF5-9D41-41B9-85B6-77E4A533D84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ha" sheetId="3" r:id="rId1"/>
    <sheet name="m2" sheetId="2" r:id="rId2"/>
    <sheet name="no LBN 22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2" l="1"/>
  <c r="E26" i="2"/>
  <c r="E25" i="2"/>
  <c r="E24" i="2"/>
  <c r="E27" i="3" l="1"/>
  <c r="E26" i="3"/>
  <c r="E25" i="3"/>
  <c r="E24" i="3"/>
  <c r="E18" i="2" l="1"/>
  <c r="E19" i="2"/>
  <c r="E20" i="2"/>
  <c r="E21" i="2"/>
  <c r="E22" i="2"/>
  <c r="E23" i="2"/>
  <c r="E17" i="2"/>
  <c r="E16" i="2"/>
  <c r="E18" i="3"/>
  <c r="E19" i="3"/>
  <c r="E20" i="3"/>
  <c r="E21" i="3"/>
  <c r="E22" i="3"/>
  <c r="E23" i="3"/>
  <c r="E17" i="3"/>
  <c r="E16" i="3"/>
  <c r="G11" i="3" l="1"/>
  <c r="F17" i="3"/>
  <c r="F16" i="3"/>
  <c r="F27" i="3"/>
  <c r="F26" i="3"/>
  <c r="F25" i="3"/>
  <c r="F24" i="3"/>
  <c r="F23" i="3"/>
  <c r="F22" i="3"/>
  <c r="F21" i="3"/>
  <c r="F20" i="3"/>
  <c r="F19" i="3"/>
  <c r="F18" i="3"/>
  <c r="F28" i="3" l="1"/>
  <c r="E28" i="3"/>
  <c r="F20" i="2" l="1"/>
  <c r="F18" i="2"/>
  <c r="F19" i="2"/>
  <c r="F21" i="2"/>
  <c r="F22" i="2"/>
  <c r="F23" i="2"/>
  <c r="F24" i="2"/>
  <c r="F25" i="2"/>
  <c r="F26" i="2"/>
  <c r="F27" i="2"/>
  <c r="E28" i="2" l="1"/>
  <c r="F17" i="2"/>
  <c r="F28" i="2" s="1"/>
  <c r="F16" i="2"/>
</calcChain>
</file>

<file path=xl/sharedStrings.xml><?xml version="1.0" encoding="utf-8"?>
<sst xmlns="http://schemas.openxmlformats.org/spreadsheetml/2006/main" count="142" uniqueCount="65">
  <si>
    <t>Jumti</t>
  </si>
  <si>
    <t>Akmeņu bruģis</t>
  </si>
  <si>
    <t>Grants dārza vai parka celiņi</t>
  </si>
  <si>
    <t>Grunts segums</t>
  </si>
  <si>
    <t>Zālājs</t>
  </si>
  <si>
    <t xml:space="preserve">K o p ā : </t>
  </si>
  <si>
    <t>Vidējais lietus notekūdeņu aprēķina daudzums mēnesī:</t>
  </si>
  <si>
    <t xml:space="preserve">Lietus notekūdeņu aprēķina daudzums gadā, atbilstoši LBN 223-15 (29.p.): </t>
  </si>
  <si>
    <t>ha</t>
  </si>
  <si>
    <t>Vienību konvertēšanai:</t>
  </si>
  <si>
    <t xml:space="preserve"> - rezultāti</t>
  </si>
  <si>
    <t>Apzīmējumi:</t>
  </si>
  <si>
    <t xml:space="preserve"> - ievadāmās vērtības</t>
  </si>
  <si>
    <t>CENTRALIZĒTAJĀ KANALIZĀCIJAS SISTĒMĀ NOVADĀMO 
LIETUS NOTEKŪDEŅU DAUDZUMA APRĒĶINS</t>
  </si>
  <si>
    <t>Nr.</t>
  </si>
  <si>
    <t>1.</t>
  </si>
  <si>
    <t>2.</t>
  </si>
  <si>
    <t>Jumti ar apstādījumiem (augsnes slāņa biezums &lt;10 cm)</t>
  </si>
  <si>
    <t>3.</t>
  </si>
  <si>
    <t>Jumti ar apstādījumiem (augsnes slāņa biezums &gt;10 cm)</t>
  </si>
  <si>
    <t>4.</t>
  </si>
  <si>
    <t>Ar saistvielām apstrādāti segumi (asfalts u.tml.)</t>
  </si>
  <si>
    <t>5.</t>
  </si>
  <si>
    <t>Bruģis un melnu šķembu ceļa segumi</t>
  </si>
  <si>
    <t>6.</t>
  </si>
  <si>
    <t>7.</t>
  </si>
  <si>
    <t>Šķembu segumi (neapstrādāti ar saistvielām)</t>
  </si>
  <si>
    <t>8.</t>
  </si>
  <si>
    <t>9.</t>
  </si>
  <si>
    <t>10.</t>
  </si>
  <si>
    <t>Bruģis ar atvērumiem zālienam (ekobruģis)</t>
  </si>
  <si>
    <t>11.</t>
  </si>
  <si>
    <t>12.</t>
  </si>
  <si>
    <t>Ja teritorijas laukuma segumu, no kura lietus un atkušņa ūdeņi tiek novadīti kanalizācijas sistēmā, nevar sadalīt precīzi</t>
  </si>
  <si>
    <r>
      <t>W</t>
    </r>
    <r>
      <rPr>
        <b/>
        <vertAlign val="subscript"/>
        <sz val="12"/>
        <rFont val="Calibri"/>
        <family val="2"/>
        <charset val="186"/>
        <scheme val="minor"/>
      </rPr>
      <t>mēn.</t>
    </r>
    <r>
      <rPr>
        <b/>
        <sz val="12"/>
        <rFont val="Calibri"/>
        <family val="2"/>
        <charset val="186"/>
        <scheme val="minor"/>
      </rPr>
      <t xml:space="preserve"> = W</t>
    </r>
    <r>
      <rPr>
        <b/>
        <vertAlign val="subscript"/>
        <sz val="12"/>
        <rFont val="Calibri"/>
        <family val="2"/>
        <charset val="186"/>
        <scheme val="minor"/>
      </rPr>
      <t>gada</t>
    </r>
    <r>
      <rPr>
        <b/>
        <sz val="12"/>
        <rFont val="Calibri"/>
        <family val="2"/>
        <charset val="186"/>
        <scheme val="minor"/>
      </rPr>
      <t xml:space="preserve"> : 12, </t>
    </r>
    <r>
      <rPr>
        <sz val="12"/>
        <rFont val="Calibri"/>
        <family val="2"/>
        <charset val="186"/>
        <scheme val="minor"/>
      </rPr>
      <t>(m</t>
    </r>
    <r>
      <rPr>
        <vertAlign val="superscript"/>
        <sz val="12"/>
        <rFont val="Calibri"/>
        <family val="2"/>
        <charset val="186"/>
        <scheme val="minor"/>
      </rPr>
      <t>3</t>
    </r>
    <r>
      <rPr>
        <sz val="12"/>
        <rFont val="Calibri"/>
        <family val="2"/>
        <charset val="186"/>
        <scheme val="minor"/>
      </rPr>
      <t>)</t>
    </r>
  </si>
  <si>
    <t>Noteces</t>
  </si>
  <si>
    <r>
      <t>W</t>
    </r>
    <r>
      <rPr>
        <b/>
        <vertAlign val="subscript"/>
        <sz val="12"/>
        <rFont val="Calibri"/>
        <family val="2"/>
        <charset val="186"/>
        <scheme val="minor"/>
      </rPr>
      <t>gada</t>
    </r>
    <r>
      <rPr>
        <b/>
        <sz val="12"/>
        <rFont val="Calibri"/>
        <family val="2"/>
        <charset val="186"/>
        <scheme val="minor"/>
      </rPr>
      <t xml:space="preserve"> = 10 x H</t>
    </r>
    <r>
      <rPr>
        <b/>
        <vertAlign val="subscript"/>
        <sz val="12"/>
        <rFont val="Calibri"/>
        <family val="2"/>
        <charset val="186"/>
        <scheme val="minor"/>
      </rPr>
      <t>gada</t>
    </r>
    <r>
      <rPr>
        <b/>
        <sz val="12"/>
        <rFont val="Calibri"/>
        <family val="2"/>
        <charset val="186"/>
        <scheme val="minor"/>
      </rPr>
      <t xml:space="preserve"> x F x Ψ x 0,7 </t>
    </r>
    <r>
      <rPr>
        <sz val="12"/>
        <rFont val="Calibri"/>
        <family val="2"/>
        <charset val="186"/>
        <scheme val="minor"/>
      </rPr>
      <t>(m</t>
    </r>
    <r>
      <rPr>
        <vertAlign val="superscript"/>
        <sz val="12"/>
        <rFont val="Calibri"/>
        <family val="2"/>
        <charset val="186"/>
        <scheme val="minor"/>
      </rPr>
      <t>3</t>
    </r>
    <r>
      <rPr>
        <sz val="12"/>
        <rFont val="Calibri"/>
        <family val="2"/>
        <charset val="186"/>
        <scheme val="minor"/>
      </rPr>
      <t>)</t>
    </r>
    <r>
      <rPr>
        <b/>
        <sz val="12"/>
        <rFont val="Calibri"/>
        <family val="2"/>
        <charset val="186"/>
        <scheme val="minor"/>
      </rPr>
      <t xml:space="preserve">;   </t>
    </r>
  </si>
  <si>
    <t xml:space="preserve">Segums (Virsmas tips) 
</t>
  </si>
  <si>
    <r>
      <t xml:space="preserve"> gadā
W</t>
    </r>
    <r>
      <rPr>
        <vertAlign val="subscript"/>
        <sz val="12"/>
        <rFont val="Calibri"/>
        <family val="2"/>
        <charset val="186"/>
        <scheme val="minor"/>
      </rPr>
      <t>gada</t>
    </r>
    <r>
      <rPr>
        <sz val="12"/>
        <rFont val="Calibri"/>
        <family val="2"/>
        <charset val="186"/>
        <scheme val="minor"/>
      </rPr>
      <t xml:space="preserve"> (m</t>
    </r>
    <r>
      <rPr>
        <vertAlign val="superscript"/>
        <sz val="12"/>
        <rFont val="Calibri"/>
        <family val="2"/>
        <charset val="186"/>
        <scheme val="minor"/>
      </rPr>
      <t>3</t>
    </r>
    <r>
      <rPr>
        <sz val="12"/>
        <rFont val="Calibri"/>
        <family val="2"/>
        <charset val="186"/>
        <scheme val="minor"/>
      </rPr>
      <t>)</t>
    </r>
  </si>
  <si>
    <r>
      <t xml:space="preserve"> mēnesī
W</t>
    </r>
    <r>
      <rPr>
        <vertAlign val="subscript"/>
        <sz val="12"/>
        <rFont val="Calibri"/>
        <family val="2"/>
        <charset val="186"/>
        <scheme val="minor"/>
      </rPr>
      <t>mēn.</t>
    </r>
    <r>
      <rPr>
        <sz val="12"/>
        <rFont val="Calibri"/>
        <family val="2"/>
        <charset val="186"/>
        <scheme val="minor"/>
      </rPr>
      <t xml:space="preserve"> (m</t>
    </r>
    <r>
      <rPr>
        <vertAlign val="superscript"/>
        <sz val="12"/>
        <rFont val="Calibri"/>
        <family val="2"/>
        <charset val="186"/>
        <scheme val="minor"/>
      </rPr>
      <t>3</t>
    </r>
    <r>
      <rPr>
        <sz val="12"/>
        <rFont val="Calibri"/>
        <family val="2"/>
        <charset val="186"/>
        <scheme val="minor"/>
      </rPr>
      <t>)</t>
    </r>
  </si>
  <si>
    <t xml:space="preserve">Koef-ts 
Ψ </t>
  </si>
  <si>
    <r>
      <t>Platība
F (m</t>
    </r>
    <r>
      <rPr>
        <vertAlign val="superscript"/>
        <sz val="12"/>
        <rFont val="Calibri"/>
        <family val="2"/>
        <charset val="186"/>
        <scheme val="minor"/>
      </rPr>
      <t>2</t>
    </r>
    <r>
      <rPr>
        <sz val="12"/>
        <rFont val="Calibri"/>
        <family val="2"/>
        <charset val="186"/>
        <scheme val="minor"/>
      </rPr>
      <t>)</t>
    </r>
  </si>
  <si>
    <t xml:space="preserve">L. notekūdeņu daudzums </t>
  </si>
  <si>
    <t xml:space="preserve">Objektam (adrese): </t>
  </si>
  <si>
    <r>
      <t>Platība
F (ha</t>
    </r>
    <r>
      <rPr>
        <vertAlign val="superscript"/>
        <sz val="12"/>
        <rFont val="Calibri"/>
        <family val="2"/>
        <charset val="186"/>
        <scheme val="minor"/>
      </rPr>
      <t>2</t>
    </r>
    <r>
      <rPr>
        <sz val="12"/>
        <rFont val="Calibri"/>
        <family val="2"/>
        <charset val="186"/>
        <scheme val="minor"/>
      </rPr>
      <t>)</t>
    </r>
  </si>
  <si>
    <r>
      <t>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</si>
  <si>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r>
      <t>H</t>
    </r>
    <r>
      <rPr>
        <b/>
        <vertAlign val="subscript"/>
        <sz val="12"/>
        <rFont val="Calibri"/>
        <family val="2"/>
        <charset val="186"/>
        <scheme val="minor"/>
      </rPr>
      <t>gada</t>
    </r>
    <r>
      <rPr>
        <b/>
        <sz val="12"/>
        <rFont val="Calibri"/>
        <family val="2"/>
        <charset val="186"/>
        <scheme val="minor"/>
      </rPr>
      <t xml:space="preserve"> </t>
    </r>
    <r>
      <rPr>
        <sz val="12"/>
        <rFont val="Calibri"/>
        <family val="2"/>
        <charset val="186"/>
        <scheme val="minor"/>
      </rPr>
      <t xml:space="preserve">- nokrišņu slānis attiecīgajā vietā (mm). </t>
    </r>
    <r>
      <rPr>
        <b/>
        <sz val="12"/>
        <rFont val="Calibri"/>
        <family val="2"/>
        <charset val="186"/>
        <scheme val="minor"/>
      </rPr>
      <t xml:space="preserve">   H</t>
    </r>
    <r>
      <rPr>
        <b/>
        <vertAlign val="subscript"/>
        <sz val="12"/>
        <rFont val="Calibri"/>
        <family val="2"/>
        <charset val="186"/>
        <scheme val="minor"/>
      </rPr>
      <t>gada Rīgā</t>
    </r>
    <r>
      <rPr>
        <b/>
        <sz val="12"/>
        <rFont val="Calibri"/>
        <family val="2"/>
        <charset val="186"/>
        <scheme val="minor"/>
      </rPr>
      <t xml:space="preserve"> = 671 mm</t>
    </r>
  </si>
  <si>
    <t>Ministru kabineta 2015. gada 30. jūnija noteikumi Nr. 327 "Noteikumi par Latvijas būvnormatīvu LBN 223-15 "Kanalizācijas būves"".</t>
  </si>
  <si>
    <t>Virsmas tipam atbilstošs noteces koeficients</t>
  </si>
  <si>
    <t>Noteces segumi</t>
  </si>
  <si>
    <t>Ψ</t>
  </si>
  <si>
    <t>(Grozīts ar MK 10.12.2019. noteikumiem Nr. 585)</t>
  </si>
  <si>
    <t>Ψ – notekas koeficients, kas atbilst noteiktam virsmas tipam atbilstoši šī būvnormatīva pielikuma 18. tabulai;</t>
  </si>
  <si>
    <t>F – noteikta seguma veida noteces platība no kopējās teritorijas platības (ha);</t>
  </si>
  <si>
    <t>No teritorijas kanalizācijas sistēmā novadāmo lietus notekūdeņu aprēķina daudzumu (Wgada) var noteikt, izmantojot šādu formulu:</t>
  </si>
  <si>
    <t>Wgada = 10 x Hgada x F x Ψ x 0,7, (4) kur</t>
  </si>
  <si>
    <t>Wgada – lietus notekūdeņu daudzums gadā (m3) ;</t>
  </si>
  <si>
    <t>Hgada – nokrišņu slānis attiecīgajā vietā (mm) atbilstoši Latvijas būvnormatīva par būvklimatoloģiju pielikuma 12. tabulai;</t>
  </si>
  <si>
    <t>x</t>
  </si>
  <si>
    <r>
      <t xml:space="preserve">Noteces segumu tipi, kuriem saskaņā ar MK Not. Nr.327 29. punktā minēto kanalizācijas sistēmā novadāmo lietus notekūdeņu daudzuma aprēķina formulu </t>
    </r>
    <r>
      <rPr>
        <b/>
        <sz val="11"/>
        <color theme="1"/>
        <rFont val="Calibri"/>
        <family val="2"/>
        <charset val="186"/>
        <scheme val="minor"/>
      </rPr>
      <t>piemēro</t>
    </r>
    <r>
      <rPr>
        <sz val="11"/>
        <color theme="1"/>
        <rFont val="Calibri"/>
        <family val="2"/>
        <charset val="186"/>
        <scheme val="minor"/>
      </rPr>
      <t xml:space="preserve"> papildkoeficentu</t>
    </r>
  </si>
  <si>
    <r>
      <t xml:space="preserve">Noteces segumu tipi, kuriem saskaņā ar MK Not. Nr.327 29. punktā minēto kanalizācijas sistēmā novadāmo lietus notekūdeņu daudzuma aprēķina formulu </t>
    </r>
    <r>
      <rPr>
        <b/>
        <sz val="11"/>
        <color theme="1"/>
        <rFont val="Calibri"/>
        <family val="2"/>
        <charset val="186"/>
        <scheme val="minor"/>
      </rPr>
      <t>nepiemēro</t>
    </r>
    <r>
      <rPr>
        <sz val="11"/>
        <color theme="1"/>
        <rFont val="Calibri"/>
        <family val="2"/>
        <charset val="186"/>
        <scheme val="minor"/>
      </rPr>
      <t xml:space="preserve"> papildkoeficentu</t>
    </r>
  </si>
  <si>
    <r>
      <t xml:space="preserve">0,7 – notekas papildkoeficients, ņemot vērā sniega tīrīšanu un daļējo izvešanu, kā arī citus zudumus aprēķinot kopējo gada apjomu. </t>
    </r>
    <r>
      <rPr>
        <b/>
        <sz val="11"/>
        <color theme="1"/>
        <rFont val="Calibri"/>
        <family val="2"/>
        <charset val="186"/>
        <scheme val="minor"/>
      </rPr>
      <t>Šis papildkoeficients tiek piemērots šī būvnormatīva pielikuma 18. tabulas 1. – 8.punktā minētajiem segumiem.</t>
    </r>
  </si>
  <si>
    <t>30.06.2015. MK Not. Nr. 327 "Noteikumi par Latvijas būvnormatīvu LBN 223-15 "Kanalizācijas būves"" 3.2. Lietusūdeņu aprēķina daudzums 29. punkts:</t>
  </si>
  <si>
    <t>Nr. p. k.</t>
  </si>
  <si>
    <r>
      <t>Pielikums Latvijas būvnormatīvam LBN 223-15 "Kanalizācijas būves" 18. tabula
(</t>
    </r>
    <r>
      <rPr>
        <i/>
        <sz val="11"/>
        <color theme="1"/>
        <rFont val="Calibri"/>
        <family val="2"/>
        <charset val="186"/>
        <scheme val="minor"/>
      </rPr>
      <t>apstiprināts ar Ministru kabineta 2015.gada 30.jūnija noteikumiem Nr.327</t>
    </r>
    <r>
      <rPr>
        <sz val="11"/>
        <color theme="1"/>
        <rFont val="Calibri"/>
        <family val="2"/>
        <charset val="186"/>
        <scheme val="minor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</si>
</sst>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sz val="10"/>
      <color indexed="22"/>
      <name val="Calibri"/>
      <family val="2"/>
      <charset val="186"/>
      <scheme val="minor"/>
    </font>
    <font>
      <sz val="14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vertAlign val="subscript"/>
      <sz val="12"/>
      <name val="Calibri"/>
      <family val="2"/>
      <charset val="186"/>
      <scheme val="minor"/>
    </font>
    <font>
      <vertAlign val="superscript"/>
      <sz val="12"/>
      <name val="Calibri"/>
      <family val="2"/>
      <charset val="186"/>
      <scheme val="minor"/>
    </font>
    <font>
      <vertAlign val="subscript"/>
      <sz val="12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u/>
      <sz val="11"/>
      <color theme="10"/>
      <name val="Times New Roman"/>
      <family val="2"/>
      <charset val="186"/>
    </font>
    <font>
      <u/>
      <sz val="11"/>
      <color theme="10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FF6FB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/>
    <xf numFmtId="0" fontId="8" fillId="2" borderId="2" xfId="0" applyFont="1" applyFill="1" applyBorder="1" applyAlignment="1">
      <alignment horizontal="center" vertical="center"/>
    </xf>
    <xf numFmtId="0" fontId="9" fillId="0" borderId="0" xfId="0" applyFont="1"/>
    <xf numFmtId="164" fontId="8" fillId="3" borderId="5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64" fontId="8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4" fontId="8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164" fontId="8" fillId="0" borderId="2" xfId="0" applyNumberFormat="1" applyFont="1" applyBorder="1" applyAlignment="1">
      <alignment horizontal="left" vertical="center" wrapText="1"/>
    </xf>
    <xf numFmtId="164" fontId="8" fillId="0" borderId="9" xfId="0" applyNumberFormat="1" applyFont="1" applyBorder="1" applyAlignment="1">
      <alignment horizontal="left" vertical="center" wrapText="1"/>
    </xf>
    <xf numFmtId="164" fontId="8" fillId="0" borderId="9" xfId="0" applyNumberFormat="1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10" xfId="0" applyFont="1" applyBorder="1"/>
    <xf numFmtId="0" fontId="8" fillId="0" borderId="5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left" vertical="center" wrapText="1"/>
    </xf>
    <xf numFmtId="164" fontId="8" fillId="0" borderId="12" xfId="0" applyNumberFormat="1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0" fontId="2" fillId="0" borderId="0" xfId="0" applyFont="1"/>
    <xf numFmtId="0" fontId="16" fillId="0" borderId="0" xfId="1" applyFont="1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7" fillId="0" borderId="0" xfId="0" applyFont="1"/>
    <xf numFmtId="0" fontId="14" fillId="0" borderId="0" xfId="0" applyFont="1" applyAlignment="1">
      <alignment horizontal="center" vertical="center"/>
    </xf>
    <xf numFmtId="0" fontId="18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colors>
    <mruColors>
      <color rgb="FFEFF6F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likumi.lv/ta/id/2749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E6241-89C3-4676-9FFD-DEE4A9956071}">
  <dimension ref="A1:I29"/>
  <sheetViews>
    <sheetView zoomScaleNormal="100" workbookViewId="0">
      <selection activeCell="E24" sqref="E24"/>
    </sheetView>
  </sheetViews>
  <sheetFormatPr defaultRowHeight="15" x14ac:dyDescent="0.25"/>
  <cols>
    <col min="1" max="1" width="4.140625" style="1" customWidth="1"/>
    <col min="2" max="2" width="33" style="1" customWidth="1"/>
    <col min="3" max="3" width="9.28515625" style="1" customWidth="1"/>
    <col min="4" max="4" width="9.85546875" style="1" customWidth="1"/>
    <col min="5" max="5" width="12" style="1" customWidth="1"/>
    <col min="6" max="6" width="12.7109375" style="1" customWidth="1"/>
    <col min="7" max="7" width="8.5703125" style="1" customWidth="1"/>
    <col min="8" max="8" width="9.140625" style="1"/>
    <col min="9" max="9" width="45.5703125" style="1" customWidth="1"/>
    <col min="10" max="16384" width="9.140625" style="1"/>
  </cols>
  <sheetData>
    <row r="1" spans="1:9" x14ac:dyDescent="0.25">
      <c r="E1" s="2"/>
    </row>
    <row r="2" spans="1:9" ht="36.6" customHeight="1" x14ac:dyDescent="0.3">
      <c r="A2" s="49" t="s">
        <v>13</v>
      </c>
      <c r="B2" s="49"/>
      <c r="C2" s="49"/>
      <c r="D2" s="49"/>
      <c r="E2" s="49"/>
      <c r="F2" s="3"/>
      <c r="H2" s="4"/>
      <c r="I2" s="4"/>
    </row>
    <row r="3" spans="1:9" ht="14.25" customHeight="1" x14ac:dyDescent="0.3">
      <c r="A3" s="14"/>
      <c r="B3" s="14"/>
      <c r="C3" s="14"/>
      <c r="D3" s="14"/>
      <c r="E3" s="14"/>
      <c r="F3" s="3"/>
      <c r="H3" s="4"/>
      <c r="I3" s="4"/>
    </row>
    <row r="4" spans="1:9" ht="15.75" x14ac:dyDescent="0.25">
      <c r="A4" s="21" t="s">
        <v>43</v>
      </c>
      <c r="B4" s="21"/>
      <c r="C4" s="56"/>
      <c r="D4" s="57"/>
      <c r="E4" s="57"/>
      <c r="F4" s="58"/>
    </row>
    <row r="5" spans="1:9" x14ac:dyDescent="0.25">
      <c r="G5" s="1" t="s">
        <v>11</v>
      </c>
    </row>
    <row r="6" spans="1:9" ht="15.75" x14ac:dyDescent="0.25">
      <c r="A6" s="5" t="s">
        <v>7</v>
      </c>
      <c r="G6" s="6"/>
      <c r="H6" s="1" t="s">
        <v>12</v>
      </c>
    </row>
    <row r="7" spans="1:9" ht="20.25" thickBot="1" x14ac:dyDescent="0.4">
      <c r="A7" s="7" t="s">
        <v>36</v>
      </c>
      <c r="G7" s="8"/>
      <c r="H7" s="1" t="s">
        <v>10</v>
      </c>
    </row>
    <row r="8" spans="1:9" ht="19.5" thickTop="1" x14ac:dyDescent="0.35">
      <c r="A8" s="7" t="s">
        <v>46</v>
      </c>
    </row>
    <row r="9" spans="1:9" x14ac:dyDescent="0.25">
      <c r="G9" s="1" t="s">
        <v>9</v>
      </c>
    </row>
    <row r="10" spans="1:9" ht="17.25" x14ac:dyDescent="0.25">
      <c r="A10" s="5" t="s">
        <v>6</v>
      </c>
      <c r="G10" s="6">
        <v>10000</v>
      </c>
      <c r="H10" s="1" t="s">
        <v>45</v>
      </c>
    </row>
    <row r="11" spans="1:9" ht="19.5" x14ac:dyDescent="0.35">
      <c r="A11" s="7" t="s">
        <v>34</v>
      </c>
      <c r="G11" s="30">
        <f>G10*0.0001</f>
        <v>1</v>
      </c>
      <c r="H11" s="1" t="s">
        <v>8</v>
      </c>
    </row>
    <row r="12" spans="1:9" ht="15.75" x14ac:dyDescent="0.25">
      <c r="A12" s="7"/>
    </row>
    <row r="13" spans="1:9" ht="15.75" thickBot="1" x14ac:dyDescent="0.3">
      <c r="B13" s="9"/>
      <c r="C13" s="9"/>
      <c r="D13" s="9"/>
      <c r="E13" s="9"/>
    </row>
    <row r="14" spans="1:9" ht="17.25" customHeight="1" thickTop="1" x14ac:dyDescent="0.25">
      <c r="A14" s="50" t="s">
        <v>14</v>
      </c>
      <c r="B14" s="52" t="s">
        <v>35</v>
      </c>
      <c r="C14" s="53"/>
      <c r="D14" s="54"/>
      <c r="E14" s="52" t="s">
        <v>42</v>
      </c>
      <c r="F14" s="55"/>
    </row>
    <row r="15" spans="1:9" ht="36" customHeight="1" thickBot="1" x14ac:dyDescent="0.3">
      <c r="A15" s="51"/>
      <c r="B15" s="28" t="s">
        <v>37</v>
      </c>
      <c r="C15" s="28" t="s">
        <v>40</v>
      </c>
      <c r="D15" s="28" t="s">
        <v>44</v>
      </c>
      <c r="E15" s="28" t="s">
        <v>38</v>
      </c>
      <c r="F15" s="29" t="s">
        <v>39</v>
      </c>
    </row>
    <row r="16" spans="1:9" ht="16.5" thickTop="1" x14ac:dyDescent="0.25">
      <c r="A16" s="23" t="s">
        <v>15</v>
      </c>
      <c r="B16" s="24" t="s">
        <v>0</v>
      </c>
      <c r="C16" s="25">
        <v>1</v>
      </c>
      <c r="D16" s="26">
        <v>0.23</v>
      </c>
      <c r="E16" s="25">
        <f>10*671*C16*D16*0.7</f>
        <v>1080.31</v>
      </c>
      <c r="F16" s="27">
        <f>E16/12</f>
        <v>90.025833333333324</v>
      </c>
    </row>
    <row r="17" spans="1:6" ht="31.5" x14ac:dyDescent="0.25">
      <c r="A17" s="19" t="s">
        <v>16</v>
      </c>
      <c r="B17" s="15" t="s">
        <v>17</v>
      </c>
      <c r="C17" s="10">
        <v>0.5</v>
      </c>
      <c r="D17" s="6"/>
      <c r="E17" s="10">
        <f>10*671*C17*D17*0.7</f>
        <v>0</v>
      </c>
      <c r="F17" s="11">
        <f t="shared" ref="F17:F27" si="0">E17/12</f>
        <v>0</v>
      </c>
    </row>
    <row r="18" spans="1:6" ht="31.5" x14ac:dyDescent="0.25">
      <c r="A18" s="19" t="s">
        <v>18</v>
      </c>
      <c r="B18" s="15" t="s">
        <v>19</v>
      </c>
      <c r="C18" s="10">
        <v>0.3</v>
      </c>
      <c r="D18" s="6"/>
      <c r="E18" s="10">
        <f t="shared" ref="E18:E23" si="1">10*671*C18*D18*0.7</f>
        <v>0</v>
      </c>
      <c r="F18" s="11">
        <f t="shared" si="0"/>
        <v>0</v>
      </c>
    </row>
    <row r="19" spans="1:6" ht="31.5" x14ac:dyDescent="0.25">
      <c r="A19" s="19" t="s">
        <v>20</v>
      </c>
      <c r="B19" s="15" t="s">
        <v>21</v>
      </c>
      <c r="C19" s="10">
        <v>0.9</v>
      </c>
      <c r="D19" s="6">
        <v>0.3</v>
      </c>
      <c r="E19" s="10">
        <f t="shared" si="1"/>
        <v>1268.19</v>
      </c>
      <c r="F19" s="11">
        <f t="shared" si="0"/>
        <v>105.6825</v>
      </c>
    </row>
    <row r="20" spans="1:6" ht="31.5" x14ac:dyDescent="0.25">
      <c r="A20" s="19" t="s">
        <v>22</v>
      </c>
      <c r="B20" s="15" t="s">
        <v>23</v>
      </c>
      <c r="C20" s="31">
        <v>0.6</v>
      </c>
      <c r="D20" s="6">
        <v>1.8</v>
      </c>
      <c r="E20" s="10">
        <f t="shared" si="1"/>
        <v>5072.76</v>
      </c>
      <c r="F20" s="11">
        <f t="shared" si="0"/>
        <v>422.73</v>
      </c>
    </row>
    <row r="21" spans="1:6" ht="15.75" x14ac:dyDescent="0.25">
      <c r="A21" s="19" t="s">
        <v>24</v>
      </c>
      <c r="B21" s="15" t="s">
        <v>1</v>
      </c>
      <c r="C21" s="32">
        <v>0.45</v>
      </c>
      <c r="D21" s="6">
        <v>0.1</v>
      </c>
      <c r="E21" s="10">
        <f t="shared" si="1"/>
        <v>211.36499999999998</v>
      </c>
      <c r="F21" s="11">
        <f t="shared" si="0"/>
        <v>17.61375</v>
      </c>
    </row>
    <row r="22" spans="1:6" ht="31.5" x14ac:dyDescent="0.25">
      <c r="A22" s="19" t="s">
        <v>25</v>
      </c>
      <c r="B22" s="15" t="s">
        <v>26</v>
      </c>
      <c r="C22" s="31">
        <v>0.4</v>
      </c>
      <c r="D22" s="6"/>
      <c r="E22" s="10">
        <f t="shared" si="1"/>
        <v>0</v>
      </c>
      <c r="F22" s="11">
        <f t="shared" si="0"/>
        <v>0</v>
      </c>
    </row>
    <row r="23" spans="1:6" ht="15.75" x14ac:dyDescent="0.25">
      <c r="A23" s="19" t="s">
        <v>27</v>
      </c>
      <c r="B23" s="15" t="s">
        <v>2</v>
      </c>
      <c r="C23" s="31">
        <v>0.3</v>
      </c>
      <c r="D23" s="6">
        <v>0.3</v>
      </c>
      <c r="E23" s="10">
        <f t="shared" si="1"/>
        <v>422.72999999999996</v>
      </c>
      <c r="F23" s="11">
        <f t="shared" si="0"/>
        <v>35.227499999999999</v>
      </c>
    </row>
    <row r="24" spans="1:6" ht="15.75" x14ac:dyDescent="0.25">
      <c r="A24" s="19" t="s">
        <v>28</v>
      </c>
      <c r="B24" s="15" t="s">
        <v>3</v>
      </c>
      <c r="C24" s="31">
        <v>0.2</v>
      </c>
      <c r="D24" s="6">
        <v>0.5</v>
      </c>
      <c r="E24" s="10">
        <f>10*671*C24*D24</f>
        <v>671</v>
      </c>
      <c r="F24" s="11">
        <f t="shared" si="0"/>
        <v>55.916666666666664</v>
      </c>
    </row>
    <row r="25" spans="1:6" ht="31.5" x14ac:dyDescent="0.25">
      <c r="A25" s="19" t="s">
        <v>29</v>
      </c>
      <c r="B25" s="16" t="s">
        <v>30</v>
      </c>
      <c r="C25" s="32">
        <v>0.15</v>
      </c>
      <c r="D25" s="18"/>
      <c r="E25" s="10">
        <f>10*671*C25*D25</f>
        <v>0</v>
      </c>
      <c r="F25" s="11">
        <f t="shared" si="0"/>
        <v>0</v>
      </c>
    </row>
    <row r="26" spans="1:6" ht="15.75" x14ac:dyDescent="0.25">
      <c r="A26" s="19" t="s">
        <v>31</v>
      </c>
      <c r="B26" s="16" t="s">
        <v>4</v>
      </c>
      <c r="C26" s="17">
        <v>0.1</v>
      </c>
      <c r="D26" s="18"/>
      <c r="E26" s="10">
        <f>10*671*C26*D26</f>
        <v>0</v>
      </c>
      <c r="F26" s="11">
        <f t="shared" si="0"/>
        <v>0</v>
      </c>
    </row>
    <row r="27" spans="1:6" ht="63" x14ac:dyDescent="0.25">
      <c r="A27" s="19" t="s">
        <v>32</v>
      </c>
      <c r="B27" s="16" t="s">
        <v>33</v>
      </c>
      <c r="C27" s="17">
        <v>0.4</v>
      </c>
      <c r="D27" s="18"/>
      <c r="E27" s="10">
        <f>10*671*C27*D27</f>
        <v>0</v>
      </c>
      <c r="F27" s="11">
        <f t="shared" si="0"/>
        <v>0</v>
      </c>
    </row>
    <row r="28" spans="1:6" ht="16.5" thickBot="1" x14ac:dyDescent="0.3">
      <c r="A28" s="20"/>
      <c r="B28" s="22" t="s">
        <v>5</v>
      </c>
      <c r="C28" s="12"/>
      <c r="D28" s="12"/>
      <c r="E28" s="8">
        <f>SUM(E16:E27)</f>
        <v>8726.3549999999996</v>
      </c>
      <c r="F28" s="13">
        <f>SUM(F17:F27)</f>
        <v>637.1704166666666</v>
      </c>
    </row>
    <row r="29" spans="1:6" ht="16.5" thickTop="1" x14ac:dyDescent="0.25">
      <c r="A29" s="5"/>
      <c r="B29" s="5"/>
      <c r="C29" s="5"/>
      <c r="D29" s="5"/>
      <c r="E29" s="5"/>
    </row>
  </sheetData>
  <mergeCells count="5">
    <mergeCell ref="A2:E2"/>
    <mergeCell ref="A14:A15"/>
    <mergeCell ref="B14:D14"/>
    <mergeCell ref="E14:F14"/>
    <mergeCell ref="C4:F4"/>
  </mergeCells>
  <pageMargins left="0.7" right="0.7" top="0.75" bottom="0.75" header="0.3" footer="0.3"/>
  <pageSetup paperSize="9" orientation="portrait" r:id="rId1"/>
  <headerFooter>
    <oddFooter>&amp;C&amp;D;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topLeftCell="A9" zoomScaleNormal="100" workbookViewId="0">
      <selection activeCell="E28" sqref="E28"/>
    </sheetView>
  </sheetViews>
  <sheetFormatPr defaultRowHeight="15" x14ac:dyDescent="0.25"/>
  <cols>
    <col min="1" max="1" width="4.140625" style="1" customWidth="1"/>
    <col min="2" max="2" width="33" style="1" customWidth="1"/>
    <col min="3" max="3" width="9.28515625" style="1" customWidth="1"/>
    <col min="4" max="4" width="9.85546875" style="1" customWidth="1"/>
    <col min="5" max="5" width="12" style="1" customWidth="1"/>
    <col min="6" max="6" width="12.7109375" style="1" customWidth="1"/>
    <col min="7" max="7" width="8.5703125" style="1" customWidth="1"/>
    <col min="8" max="8" width="9.140625" style="1"/>
    <col min="9" max="9" width="45.5703125" style="1" customWidth="1"/>
    <col min="10" max="16384" width="9.140625" style="1"/>
  </cols>
  <sheetData>
    <row r="1" spans="1:9" x14ac:dyDescent="0.25">
      <c r="E1" s="2"/>
    </row>
    <row r="2" spans="1:9" ht="36.6" customHeight="1" x14ac:dyDescent="0.3">
      <c r="A2" s="49" t="s">
        <v>13</v>
      </c>
      <c r="B2" s="49"/>
      <c r="C2" s="49"/>
      <c r="D2" s="49"/>
      <c r="E2" s="49"/>
      <c r="F2" s="3"/>
      <c r="H2" s="4"/>
      <c r="I2" s="4"/>
    </row>
    <row r="3" spans="1:9" ht="14.25" customHeight="1" x14ac:dyDescent="0.3">
      <c r="A3" s="14"/>
      <c r="B3" s="14"/>
      <c r="C3" s="14"/>
      <c r="D3" s="14"/>
      <c r="E3" s="14"/>
      <c r="F3" s="3"/>
      <c r="H3" s="4"/>
      <c r="I3" s="4"/>
    </row>
    <row r="4" spans="1:9" ht="15.75" x14ac:dyDescent="0.25">
      <c r="A4" s="21" t="s">
        <v>43</v>
      </c>
      <c r="B4" s="21"/>
      <c r="C4" s="56"/>
      <c r="D4" s="57"/>
      <c r="E4" s="57"/>
      <c r="F4" s="58"/>
    </row>
    <row r="5" spans="1:9" x14ac:dyDescent="0.25">
      <c r="G5" s="1" t="s">
        <v>11</v>
      </c>
    </row>
    <row r="6" spans="1:9" ht="15.75" x14ac:dyDescent="0.25">
      <c r="A6" s="5" t="s">
        <v>7</v>
      </c>
      <c r="G6" s="6"/>
      <c r="H6" s="1" t="s">
        <v>12</v>
      </c>
    </row>
    <row r="7" spans="1:9" ht="20.25" thickBot="1" x14ac:dyDescent="0.4">
      <c r="A7" s="7" t="s">
        <v>36</v>
      </c>
      <c r="G7" s="8"/>
      <c r="H7" s="1" t="s">
        <v>10</v>
      </c>
    </row>
    <row r="8" spans="1:9" ht="19.5" thickTop="1" x14ac:dyDescent="0.35">
      <c r="A8" s="7" t="s">
        <v>46</v>
      </c>
    </row>
    <row r="10" spans="1:9" ht="15.75" x14ac:dyDescent="0.25">
      <c r="A10" s="5" t="s">
        <v>6</v>
      </c>
    </row>
    <row r="11" spans="1:9" ht="19.5" x14ac:dyDescent="0.35">
      <c r="A11" s="7" t="s">
        <v>34</v>
      </c>
    </row>
    <row r="12" spans="1:9" ht="15.75" x14ac:dyDescent="0.25">
      <c r="A12" s="7"/>
    </row>
    <row r="13" spans="1:9" ht="15.75" thickBot="1" x14ac:dyDescent="0.3">
      <c r="B13" s="9"/>
      <c r="C13" s="9"/>
      <c r="D13" s="9"/>
      <c r="E13" s="9"/>
    </row>
    <row r="14" spans="1:9" ht="17.25" customHeight="1" thickTop="1" x14ac:dyDescent="0.25">
      <c r="A14" s="50" t="s">
        <v>14</v>
      </c>
      <c r="B14" s="52" t="s">
        <v>35</v>
      </c>
      <c r="C14" s="53"/>
      <c r="D14" s="54"/>
      <c r="E14" s="52" t="s">
        <v>42</v>
      </c>
      <c r="F14" s="55"/>
    </row>
    <row r="15" spans="1:9" ht="36" customHeight="1" thickBot="1" x14ac:dyDescent="0.3">
      <c r="A15" s="51"/>
      <c r="B15" s="28" t="s">
        <v>37</v>
      </c>
      <c r="C15" s="28" t="s">
        <v>40</v>
      </c>
      <c r="D15" s="28" t="s">
        <v>41</v>
      </c>
      <c r="E15" s="28" t="s">
        <v>38</v>
      </c>
      <c r="F15" s="29" t="s">
        <v>39</v>
      </c>
    </row>
    <row r="16" spans="1:9" ht="16.5" thickTop="1" x14ac:dyDescent="0.25">
      <c r="A16" s="23" t="s">
        <v>15</v>
      </c>
      <c r="B16" s="24" t="s">
        <v>0</v>
      </c>
      <c r="C16" s="25">
        <v>1</v>
      </c>
      <c r="D16" s="26">
        <v>2300</v>
      </c>
      <c r="E16" s="25">
        <f>10*671*C16*D16*0.0001*0.7</f>
        <v>1080.31</v>
      </c>
      <c r="F16" s="27">
        <f>E16/12</f>
        <v>90.025833333333324</v>
      </c>
    </row>
    <row r="17" spans="1:6" ht="31.5" x14ac:dyDescent="0.25">
      <c r="A17" s="19" t="s">
        <v>16</v>
      </c>
      <c r="B17" s="15" t="s">
        <v>17</v>
      </c>
      <c r="C17" s="10">
        <v>0.5</v>
      </c>
      <c r="D17" s="6"/>
      <c r="E17" s="10">
        <f>10*671*C17*D17*0.0001*0.7</f>
        <v>0</v>
      </c>
      <c r="F17" s="11">
        <f t="shared" ref="F17:F27" si="0">E17/12</f>
        <v>0</v>
      </c>
    </row>
    <row r="18" spans="1:6" ht="31.5" x14ac:dyDescent="0.25">
      <c r="A18" s="19" t="s">
        <v>18</v>
      </c>
      <c r="B18" s="15" t="s">
        <v>19</v>
      </c>
      <c r="C18" s="10">
        <v>0.3</v>
      </c>
      <c r="D18" s="6"/>
      <c r="E18" s="10">
        <f t="shared" ref="E18:E23" si="1">10*671*C18*D18*0.0001*0.7</f>
        <v>0</v>
      </c>
      <c r="F18" s="11">
        <f t="shared" si="0"/>
        <v>0</v>
      </c>
    </row>
    <row r="19" spans="1:6" ht="31.5" x14ac:dyDescent="0.25">
      <c r="A19" s="19" t="s">
        <v>20</v>
      </c>
      <c r="B19" s="15" t="s">
        <v>21</v>
      </c>
      <c r="C19" s="10">
        <v>0.9</v>
      </c>
      <c r="D19" s="6">
        <v>3000</v>
      </c>
      <c r="E19" s="10">
        <f t="shared" si="1"/>
        <v>1268.19</v>
      </c>
      <c r="F19" s="11">
        <f t="shared" si="0"/>
        <v>105.6825</v>
      </c>
    </row>
    <row r="20" spans="1:6" ht="31.5" x14ac:dyDescent="0.25">
      <c r="A20" s="19" t="s">
        <v>22</v>
      </c>
      <c r="B20" s="15" t="s">
        <v>23</v>
      </c>
      <c r="C20" s="10">
        <v>0.6</v>
      </c>
      <c r="D20" s="6">
        <v>18000</v>
      </c>
      <c r="E20" s="10">
        <f t="shared" si="1"/>
        <v>5072.76</v>
      </c>
      <c r="F20" s="11">
        <f t="shared" si="0"/>
        <v>422.73</v>
      </c>
    </row>
    <row r="21" spans="1:6" ht="15.75" x14ac:dyDescent="0.25">
      <c r="A21" s="19" t="s">
        <v>24</v>
      </c>
      <c r="B21" s="15" t="s">
        <v>1</v>
      </c>
      <c r="C21" s="33">
        <v>0.45</v>
      </c>
      <c r="D21" s="6">
        <v>1000</v>
      </c>
      <c r="E21" s="10">
        <f t="shared" si="1"/>
        <v>211.36499999999998</v>
      </c>
      <c r="F21" s="11">
        <f t="shared" si="0"/>
        <v>17.61375</v>
      </c>
    </row>
    <row r="22" spans="1:6" ht="31.5" x14ac:dyDescent="0.25">
      <c r="A22" s="19" t="s">
        <v>25</v>
      </c>
      <c r="B22" s="15" t="s">
        <v>26</v>
      </c>
      <c r="C22" s="10">
        <v>0.4</v>
      </c>
      <c r="D22" s="6"/>
      <c r="E22" s="10">
        <f t="shared" si="1"/>
        <v>0</v>
      </c>
      <c r="F22" s="11">
        <f t="shared" si="0"/>
        <v>0</v>
      </c>
    </row>
    <row r="23" spans="1:6" ht="15.75" x14ac:dyDescent="0.25">
      <c r="A23" s="19" t="s">
        <v>27</v>
      </c>
      <c r="B23" s="15" t="s">
        <v>2</v>
      </c>
      <c r="C23" s="10">
        <v>0.3</v>
      </c>
      <c r="D23" s="6">
        <v>3000</v>
      </c>
      <c r="E23" s="10">
        <f t="shared" si="1"/>
        <v>422.72999999999996</v>
      </c>
      <c r="F23" s="11">
        <f t="shared" si="0"/>
        <v>35.227499999999999</v>
      </c>
    </row>
    <row r="24" spans="1:6" ht="15.75" x14ac:dyDescent="0.25">
      <c r="A24" s="19" t="s">
        <v>28</v>
      </c>
      <c r="B24" s="15" t="s">
        <v>3</v>
      </c>
      <c r="C24" s="10">
        <v>0.2</v>
      </c>
      <c r="D24" s="6">
        <v>5000</v>
      </c>
      <c r="E24" s="10">
        <f>10*671*C24*D24*0.0001</f>
        <v>671</v>
      </c>
      <c r="F24" s="11">
        <f t="shared" si="0"/>
        <v>55.916666666666664</v>
      </c>
    </row>
    <row r="25" spans="1:6" ht="31.5" x14ac:dyDescent="0.25">
      <c r="A25" s="19" t="s">
        <v>29</v>
      </c>
      <c r="B25" s="16" t="s">
        <v>30</v>
      </c>
      <c r="C25" s="34">
        <v>0.15</v>
      </c>
      <c r="D25" s="18"/>
      <c r="E25" s="10">
        <f>10*671*C25*D25*0.0001</f>
        <v>0</v>
      </c>
      <c r="F25" s="11">
        <f t="shared" si="0"/>
        <v>0</v>
      </c>
    </row>
    <row r="26" spans="1:6" ht="15.75" x14ac:dyDescent="0.25">
      <c r="A26" s="19" t="s">
        <v>31</v>
      </c>
      <c r="B26" s="16" t="s">
        <v>4</v>
      </c>
      <c r="C26" s="17">
        <v>0.1</v>
      </c>
      <c r="D26" s="18"/>
      <c r="E26" s="10">
        <f>10*671*C26*D26*0.0001</f>
        <v>0</v>
      </c>
      <c r="F26" s="11">
        <f t="shared" si="0"/>
        <v>0</v>
      </c>
    </row>
    <row r="27" spans="1:6" ht="63" x14ac:dyDescent="0.25">
      <c r="A27" s="19" t="s">
        <v>32</v>
      </c>
      <c r="B27" s="16" t="s">
        <v>33</v>
      </c>
      <c r="C27" s="17">
        <v>0.4</v>
      </c>
      <c r="D27" s="18"/>
      <c r="E27" s="10">
        <f>10*671*C27*D27*0.0001</f>
        <v>0</v>
      </c>
      <c r="F27" s="11">
        <f t="shared" si="0"/>
        <v>0</v>
      </c>
    </row>
    <row r="28" spans="1:6" ht="16.5" thickBot="1" x14ac:dyDescent="0.3">
      <c r="A28" s="20"/>
      <c r="B28" s="22" t="s">
        <v>5</v>
      </c>
      <c r="C28" s="12"/>
      <c r="D28" s="12"/>
      <c r="E28" s="8">
        <f>SUM(E16:E27)</f>
        <v>8726.3549999999996</v>
      </c>
      <c r="F28" s="13">
        <f>SUM(F17:F27)</f>
        <v>637.1704166666666</v>
      </c>
    </row>
    <row r="29" spans="1:6" ht="16.5" thickTop="1" x14ac:dyDescent="0.25">
      <c r="A29" s="5"/>
      <c r="B29" s="5"/>
      <c r="C29" s="5"/>
      <c r="D29" s="5"/>
      <c r="E29" s="5"/>
    </row>
  </sheetData>
  <mergeCells count="5">
    <mergeCell ref="A2:E2"/>
    <mergeCell ref="E14:F14"/>
    <mergeCell ref="A14:A15"/>
    <mergeCell ref="B14:D14"/>
    <mergeCell ref="C4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549A2-6475-47E7-94C7-3A8FCA171F06}">
  <dimension ref="A2:E32"/>
  <sheetViews>
    <sheetView tabSelected="1" topLeftCell="A13" workbookViewId="0">
      <selection activeCell="E20" sqref="E20"/>
    </sheetView>
  </sheetViews>
  <sheetFormatPr defaultRowHeight="15" x14ac:dyDescent="0.25"/>
  <cols>
    <col min="1" max="1" width="4.7109375" style="35" customWidth="1"/>
    <col min="2" max="2" width="105" style="35" customWidth="1"/>
    <col min="3" max="3" width="8.28515625" style="37" customWidth="1"/>
    <col min="4" max="4" width="16.5703125" style="35" customWidth="1"/>
    <col min="5" max="5" width="15.85546875" style="35" customWidth="1"/>
    <col min="6" max="16384" width="9.140625" style="35"/>
  </cols>
  <sheetData>
    <row r="2" spans="1:3" x14ac:dyDescent="0.25">
      <c r="B2" s="36" t="s">
        <v>47</v>
      </c>
    </row>
    <row r="3" spans="1:3" x14ac:dyDescent="0.25">
      <c r="C3" s="41"/>
    </row>
    <row r="5" spans="1:3" x14ac:dyDescent="0.25">
      <c r="A5" s="44" t="s">
        <v>62</v>
      </c>
      <c r="B5" s="44"/>
    </row>
    <row r="7" spans="1:3" x14ac:dyDescent="0.25">
      <c r="B7" s="35" t="s">
        <v>54</v>
      </c>
    </row>
    <row r="9" spans="1:3" x14ac:dyDescent="0.25">
      <c r="B9" s="43" t="s">
        <v>55</v>
      </c>
    </row>
    <row r="11" spans="1:3" x14ac:dyDescent="0.25">
      <c r="B11" s="35" t="s">
        <v>56</v>
      </c>
    </row>
    <row r="12" spans="1:3" x14ac:dyDescent="0.25">
      <c r="B12" s="35" t="s">
        <v>52</v>
      </c>
    </row>
    <row r="13" spans="1:3" x14ac:dyDescent="0.25">
      <c r="B13" s="35" t="s">
        <v>57</v>
      </c>
    </row>
    <row r="14" spans="1:3" x14ac:dyDescent="0.25">
      <c r="B14" s="35" t="s">
        <v>53</v>
      </c>
    </row>
    <row r="15" spans="1:3" x14ac:dyDescent="0.25">
      <c r="B15" s="38" t="s">
        <v>61</v>
      </c>
    </row>
    <row r="16" spans="1:3" x14ac:dyDescent="0.25">
      <c r="B16" s="42" t="s">
        <v>51</v>
      </c>
    </row>
    <row r="18" spans="1:5" x14ac:dyDescent="0.25">
      <c r="A18" s="60" t="s">
        <v>64</v>
      </c>
      <c r="B18" s="61"/>
      <c r="C18" s="61"/>
      <c r="D18" s="61"/>
      <c r="E18" s="61"/>
    </row>
    <row r="19" spans="1:5" x14ac:dyDescent="0.25">
      <c r="A19" s="59" t="s">
        <v>48</v>
      </c>
      <c r="B19" s="59"/>
      <c r="C19" s="59"/>
      <c r="D19" s="59"/>
      <c r="E19" s="59"/>
    </row>
    <row r="20" spans="1:5" ht="219" customHeight="1" x14ac:dyDescent="0.25">
      <c r="A20" s="47" t="s">
        <v>63</v>
      </c>
      <c r="B20" s="46" t="s">
        <v>49</v>
      </c>
      <c r="C20" s="46" t="s">
        <v>50</v>
      </c>
      <c r="D20" s="48" t="s">
        <v>59</v>
      </c>
      <c r="E20" s="48" t="s">
        <v>60</v>
      </c>
    </row>
    <row r="21" spans="1:5" x14ac:dyDescent="0.25">
      <c r="A21" s="45" t="s">
        <v>15</v>
      </c>
      <c r="B21" s="45" t="s">
        <v>0</v>
      </c>
      <c r="C21" s="46">
        <v>1</v>
      </c>
      <c r="D21" s="39" t="s">
        <v>58</v>
      </c>
      <c r="E21" s="40"/>
    </row>
    <row r="22" spans="1:5" x14ac:dyDescent="0.25">
      <c r="A22" s="45" t="s">
        <v>16</v>
      </c>
      <c r="B22" s="45" t="s">
        <v>17</v>
      </c>
      <c r="C22" s="46">
        <v>0.5</v>
      </c>
      <c r="D22" s="39" t="s">
        <v>58</v>
      </c>
      <c r="E22" s="40"/>
    </row>
    <row r="23" spans="1:5" x14ac:dyDescent="0.25">
      <c r="A23" s="45" t="s">
        <v>18</v>
      </c>
      <c r="B23" s="45" t="s">
        <v>19</v>
      </c>
      <c r="C23" s="46">
        <v>0.3</v>
      </c>
      <c r="D23" s="39" t="s">
        <v>58</v>
      </c>
      <c r="E23" s="40"/>
    </row>
    <row r="24" spans="1:5" x14ac:dyDescent="0.25">
      <c r="A24" s="45" t="s">
        <v>20</v>
      </c>
      <c r="B24" s="45" t="s">
        <v>21</v>
      </c>
      <c r="C24" s="46">
        <v>0.9</v>
      </c>
      <c r="D24" s="39" t="s">
        <v>58</v>
      </c>
      <c r="E24" s="40"/>
    </row>
    <row r="25" spans="1:5" x14ac:dyDescent="0.25">
      <c r="A25" s="45" t="s">
        <v>22</v>
      </c>
      <c r="B25" s="45" t="s">
        <v>23</v>
      </c>
      <c r="C25" s="46">
        <v>0.6</v>
      </c>
      <c r="D25" s="39" t="s">
        <v>58</v>
      </c>
      <c r="E25" s="40"/>
    </row>
    <row r="26" spans="1:5" x14ac:dyDescent="0.25">
      <c r="A26" s="45" t="s">
        <v>24</v>
      </c>
      <c r="B26" s="45" t="s">
        <v>1</v>
      </c>
      <c r="C26" s="46">
        <v>0.45</v>
      </c>
      <c r="D26" s="39" t="s">
        <v>58</v>
      </c>
      <c r="E26" s="40"/>
    </row>
    <row r="27" spans="1:5" x14ac:dyDescent="0.25">
      <c r="A27" s="45" t="s">
        <v>25</v>
      </c>
      <c r="B27" s="45" t="s">
        <v>26</v>
      </c>
      <c r="C27" s="46">
        <v>0.4</v>
      </c>
      <c r="D27" s="39" t="s">
        <v>58</v>
      </c>
      <c r="E27" s="40"/>
    </row>
    <row r="28" spans="1:5" x14ac:dyDescent="0.25">
      <c r="A28" s="45" t="s">
        <v>27</v>
      </c>
      <c r="B28" s="45" t="s">
        <v>2</v>
      </c>
      <c r="C28" s="46">
        <v>0.3</v>
      </c>
      <c r="D28" s="39" t="s">
        <v>58</v>
      </c>
      <c r="E28" s="40"/>
    </row>
    <row r="29" spans="1:5" x14ac:dyDescent="0.25">
      <c r="A29" s="45" t="s">
        <v>28</v>
      </c>
      <c r="B29" s="45" t="s">
        <v>3</v>
      </c>
      <c r="C29" s="46">
        <v>0.2</v>
      </c>
      <c r="D29" s="40"/>
      <c r="E29" s="39" t="s">
        <v>58</v>
      </c>
    </row>
    <row r="30" spans="1:5" x14ac:dyDescent="0.25">
      <c r="A30" s="45" t="s">
        <v>29</v>
      </c>
      <c r="B30" s="45" t="s">
        <v>30</v>
      </c>
      <c r="C30" s="46">
        <v>0.15</v>
      </c>
      <c r="D30" s="40"/>
      <c r="E30" s="39" t="s">
        <v>58</v>
      </c>
    </row>
    <row r="31" spans="1:5" x14ac:dyDescent="0.25">
      <c r="A31" s="45" t="s">
        <v>31</v>
      </c>
      <c r="B31" s="45" t="s">
        <v>4</v>
      </c>
      <c r="C31" s="46">
        <v>0.1</v>
      </c>
      <c r="D31" s="40"/>
      <c r="E31" s="39" t="s">
        <v>58</v>
      </c>
    </row>
    <row r="32" spans="1:5" x14ac:dyDescent="0.25">
      <c r="A32" s="45" t="s">
        <v>32</v>
      </c>
      <c r="B32" s="45" t="s">
        <v>33</v>
      </c>
      <c r="C32" s="46">
        <v>0.4</v>
      </c>
      <c r="D32" s="40"/>
      <c r="E32" s="39" t="s">
        <v>58</v>
      </c>
    </row>
  </sheetData>
  <mergeCells count="2">
    <mergeCell ref="A19:E19"/>
    <mergeCell ref="A18:E18"/>
  </mergeCells>
  <hyperlinks>
    <hyperlink ref="B2" r:id="rId1" xr:uid="{A762BF74-9B0F-4EF4-96E7-D2A006923B9A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ha</vt:lpstr>
      <vt:lpstr>m2</vt:lpstr>
      <vt:lpstr>no LBN 223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Ināra Škapare</dc:creator>
  <cp:lastModifiedBy>Jevgenija Aronoviča</cp:lastModifiedBy>
  <cp:lastPrinted>2024-11-27T08:17:23Z</cp:lastPrinted>
  <dcterms:created xsi:type="dcterms:W3CDTF">2016-08-30T09:51:15Z</dcterms:created>
  <dcterms:modified xsi:type="dcterms:W3CDTF">2024-12-02T06:20:30Z</dcterms:modified>
</cp:coreProperties>
</file>