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PersonInfo\IVD\IEPIRKUMI\ATKLATI_KONKURSI\2026\RŪ-2026_75 Centralizētās platformas ieviešana (MS)\Nolikums\"/>
    </mc:Choice>
  </mc:AlternateContent>
  <xr:revisionPtr revIDLastSave="0" documentId="13_ncr:1_{36FDED48-6C03-4721-BFFB-D659049EF9E3}" xr6:coauthVersionLast="47" xr6:coauthVersionMax="47" xr10:uidLastSave="{00000000-0000-0000-0000-000000000000}"/>
  <bookViews>
    <workbookView xWindow="-120" yWindow="-120" windowWidth="29040" windowHeight="17640" xr2:uid="{0E262313-B1B0-4CB1-ABAC-CCE2FE19F4D6}"/>
  </bookViews>
  <sheets>
    <sheet name="Kopsumma" sheetId="1" r:id="rId1"/>
    <sheet name="K1" sheetId="2" r:id="rId2"/>
    <sheet name="K2" sheetId="3" r:id="rId3"/>
    <sheet name="K3"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8" i="2" l="1"/>
  <c r="D36" i="2" l="1"/>
  <c r="I16" i="3"/>
  <c r="I6" i="3" l="1"/>
  <c r="D43" i="2" l="1"/>
  <c r="G28" i="2"/>
  <c r="G25" i="2"/>
  <c r="G22" i="2"/>
  <c r="G19" i="2"/>
  <c r="G16" i="2"/>
  <c r="G13" i="2"/>
  <c r="G10" i="2"/>
  <c r="G7" i="2"/>
  <c r="G27" i="2"/>
  <c r="G24" i="2"/>
  <c r="G21" i="2"/>
  <c r="G18" i="2"/>
  <c r="G15" i="2"/>
  <c r="G12" i="2"/>
  <c r="G9" i="2"/>
  <c r="G6" i="2"/>
  <c r="AA36" i="2" l="1"/>
  <c r="Z36" i="2"/>
  <c r="Y36" i="2"/>
  <c r="Z41" i="2"/>
  <c r="AC41" i="2"/>
  <c r="AB41" i="2"/>
  <c r="AA41" i="2"/>
  <c r="S36" i="2"/>
  <c r="AC36" i="2"/>
  <c r="AB36" i="2"/>
  <c r="R36" i="2"/>
  <c r="Z42" i="2"/>
  <c r="AC42" i="2"/>
  <c r="AB42" i="2"/>
  <c r="AA42" i="2"/>
  <c r="Z43" i="2"/>
  <c r="AC43" i="2"/>
  <c r="AB43" i="2"/>
  <c r="AA43" i="2"/>
  <c r="Z37" i="2"/>
  <c r="AC37" i="2"/>
  <c r="AB37" i="2"/>
  <c r="AA37" i="2"/>
  <c r="Z38" i="2"/>
  <c r="AC38" i="2"/>
  <c r="AA38" i="2"/>
  <c r="Z39" i="2"/>
  <c r="AC39" i="2"/>
  <c r="AA39" i="2"/>
  <c r="AB39" i="2"/>
  <c r="Z40" i="2"/>
  <c r="AB40" i="2"/>
  <c r="AA40" i="2"/>
  <c r="AC40" i="2"/>
  <c r="R43" i="2"/>
  <c r="G29" i="2"/>
  <c r="C7" i="1" s="1"/>
  <c r="AD36" i="2"/>
  <c r="U36" i="2"/>
  <c r="W36" i="2"/>
  <c r="X36" i="2"/>
  <c r="AD37" i="2"/>
  <c r="X37" i="2"/>
  <c r="W37" i="2"/>
  <c r="Y37" i="2"/>
  <c r="V41" i="2"/>
  <c r="X41" i="2"/>
  <c r="W41" i="2"/>
  <c r="Y41" i="2"/>
  <c r="U38" i="2"/>
  <c r="Y38" i="2"/>
  <c r="X38" i="2"/>
  <c r="W38" i="2"/>
  <c r="U42" i="2"/>
  <c r="Y42" i="2"/>
  <c r="X42" i="2"/>
  <c r="W42" i="2"/>
  <c r="T39" i="2"/>
  <c r="Y39" i="2"/>
  <c r="X39" i="2"/>
  <c r="W39" i="2"/>
  <c r="T43" i="2"/>
  <c r="W43" i="2"/>
  <c r="Y43" i="2"/>
  <c r="X43" i="2"/>
  <c r="AD40" i="2"/>
  <c r="W40" i="2"/>
  <c r="Y40" i="2"/>
  <c r="X40" i="2"/>
  <c r="S38" i="2"/>
  <c r="U39" i="2"/>
  <c r="V42" i="2"/>
  <c r="V38" i="2"/>
  <c r="V36" i="2"/>
  <c r="T40" i="2"/>
  <c r="U43" i="2"/>
  <c r="T37" i="2"/>
  <c r="AD41" i="2"/>
  <c r="U37" i="2"/>
  <c r="AD38" i="2"/>
  <c r="V39" i="2"/>
  <c r="U40" i="2"/>
  <c r="T41" i="2"/>
  <c r="S42" i="2"/>
  <c r="AD42" i="2"/>
  <c r="V43" i="2"/>
  <c r="S41" i="2"/>
  <c r="T36" i="2"/>
  <c r="S37" i="2"/>
  <c r="V37" i="2"/>
  <c r="T38" i="2"/>
  <c r="S39" i="2"/>
  <c r="AD39" i="2"/>
  <c r="V40" i="2"/>
  <c r="U41" i="2"/>
  <c r="T42" i="2"/>
  <c r="S43" i="2"/>
  <c r="AD43" i="2"/>
  <c r="S40" i="2"/>
  <c r="D37" i="2"/>
  <c r="R37" i="2" s="1"/>
  <c r="D38" i="2"/>
  <c r="R38" i="2" s="1"/>
  <c r="D39" i="2"/>
  <c r="R39" i="2" s="1"/>
  <c r="D40" i="2"/>
  <c r="R40" i="2" s="1"/>
  <c r="D41" i="2"/>
  <c r="R41" i="2" s="1"/>
  <c r="D42" i="2"/>
  <c r="R42" i="2" s="1"/>
  <c r="I12" i="3"/>
  <c r="I7" i="3"/>
  <c r="I8" i="3"/>
  <c r="I9" i="3"/>
  <c r="I10" i="3"/>
  <c r="I11" i="3"/>
  <c r="I13" i="3"/>
  <c r="I14" i="3"/>
  <c r="I15" i="3"/>
  <c r="B2" i="5" l="1"/>
  <c r="B2" i="3"/>
  <c r="B2" i="2"/>
  <c r="E5" i="5"/>
  <c r="C9" i="1" s="1"/>
  <c r="C10" i="1" s="1"/>
  <c r="C8"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CC81EE1-67D9-415B-BC93-969B3ACA617C}" keepAlive="1" name="Vaicājums — Tabula1" description="Savienojums ar vaicājumu Tabula1 darbgrāmatā." type="5" refreshedVersion="0" background="1">
    <dbPr connection="Provider=Microsoft.Mashup.OleDb.1;Data Source=$Workbook$;Location=Tabula1;Extended Properties=&quot;&quot;" command="SELECT * FROM [Tabula1]"/>
  </connection>
</connections>
</file>

<file path=xl/sharedStrings.xml><?xml version="1.0" encoding="utf-8"?>
<sst xmlns="http://schemas.openxmlformats.org/spreadsheetml/2006/main" count="158" uniqueCount="82">
  <si>
    <t>3.pielikums</t>
  </si>
  <si>
    <t>Finanšu piedāvājuma veidne</t>
  </si>
  <si>
    <t>Kritērija nr.</t>
  </si>
  <si>
    <t>Darba uzdevums</t>
  </si>
  <si>
    <t>Summa, 
EUR bez PVN</t>
  </si>
  <si>
    <t>K1</t>
  </si>
  <si>
    <t>Sistēmas ieviešanas un izstrādes izmaksas</t>
  </si>
  <si>
    <t xml:space="preserve">Izmaksas izmaiņu pieprasījumu realizācijai </t>
  </si>
  <si>
    <t>Kopsumma, EUR bez PVN</t>
  </si>
  <si>
    <t>&lt;Pretendenta nosaukums un reģistrācijas numurs&gt;</t>
  </si>
  <si>
    <t>&lt;Pretendenta paraksttiesīgās vai pilnvarotās personas vārds, uzvārds, amats&gt;</t>
  </si>
  <si>
    <t>&lt;Paraksts&gt;</t>
  </si>
  <si>
    <t>&lt;Datums, vieta&gt;</t>
  </si>
  <si>
    <t>Nr.</t>
  </si>
  <si>
    <t>Mērvienība</t>
  </si>
  <si>
    <t>Daudzums</t>
  </si>
  <si>
    <t>Vienības izmaksas, EUR bez PVN</t>
  </si>
  <si>
    <t>komplekts</t>
  </si>
  <si>
    <t>Grāmatvedība, algas un finanšu pārvalde</t>
  </si>
  <si>
    <t>Funkcionālā bloka ieviešana un izstrāde</t>
  </si>
  <si>
    <t>Uzturēšana</t>
  </si>
  <si>
    <t>mēnesis</t>
  </si>
  <si>
    <t>46*</t>
  </si>
  <si>
    <t>Vadības grāmatvedība un analīze</t>
  </si>
  <si>
    <t>Personāla vadība</t>
  </si>
  <si>
    <t>Klientu attiecību pārvaldība</t>
  </si>
  <si>
    <t>Aktīvu pārvaldība</t>
  </si>
  <si>
    <t>Iepirkumu un Piegādātāju pārvaldība</t>
  </si>
  <si>
    <t>Projektu pārvaldība</t>
  </si>
  <si>
    <t>Uzdevumu vadība un Darbu plūsmu pārvaldība</t>
  </si>
  <si>
    <r>
      <t>Kopsumma, EUR bez PVN</t>
    </r>
    <r>
      <rPr>
        <b/>
        <sz val="12"/>
        <color theme="3" tint="0.249977111117893"/>
        <rFont val="Times New Roman"/>
        <family val="1"/>
        <charset val="186"/>
      </rPr>
      <t xml:space="preserve"> (K1)</t>
    </r>
    <r>
      <rPr>
        <b/>
        <sz val="12"/>
        <color theme="1"/>
        <rFont val="Times New Roman"/>
        <family val="1"/>
        <charset val="186"/>
      </rPr>
      <t>:</t>
    </r>
  </si>
  <si>
    <t>*- norādītajam mēnešu apjomam ir informatīvs raksturs, kas tiks ņemts vērā pretendentu piedāvājumu vērtēšanā (līguma darbības laikā samaksa tiks veikta par faktiskiem mēnešiem, kuros būs sniegts uzturēšanas pakalpojums)</t>
  </si>
  <si>
    <t>Sistēmas ieviešanas un izstrādes izmaksu 
plānotais maksājumu grafiks</t>
  </si>
  <si>
    <t xml:space="preserve">PĀRBAUDES LAUKS - aizpildas automatiski </t>
  </si>
  <si>
    <t>Maksājumu nosacījumi pārbaude</t>
  </si>
  <si>
    <t>Ieviešanas laika plāns</t>
  </si>
  <si>
    <t>Funkcionālā bloka kopējais izmaksu novērtējums EUR, bez PVN</t>
  </si>
  <si>
    <t>Maksājums trijos mēnešos  EUR, bez PVN</t>
  </si>
  <si>
    <t>Maksājums pēc Galīgā Sistēmas ieviešanas pieņemšana-nodošanas akta parakstīšanas 
EUR, bez PVN</t>
  </si>
  <si>
    <t>Visas summas jānorāda bez PVN un kopsummai jāsakrīt ar kritērijā K1 norādīto summu.</t>
  </si>
  <si>
    <t>Ja parādās vērtība "FALSE", pārbaudiet maksājuma grafiku un attiecīgi koriģējiet plānotās summas tajā.</t>
  </si>
  <si>
    <t xml:space="preserve">Samaksa tiek plānota un īstenota pa ceturkšņiem, ievērojot, ka </t>
  </si>
  <si>
    <t>- noslēguma maksājums nevar būt mazāks par 10% no posma ieviešanas un izstrādes kopējās summas</t>
  </si>
  <si>
    <t>Noma</t>
  </si>
  <si>
    <t>Īpašums</t>
  </si>
  <si>
    <t>Licences nosaukums*</t>
  </si>
  <si>
    <t>Ražotājs</t>
  </si>
  <si>
    <t>Nepieciešamo vienību skaits</t>
  </si>
  <si>
    <t>Cena par 1 vienību, EUR bez PVN</t>
  </si>
  <si>
    <t>1 (viena) gada cena licences uzturēšanai par 1 vienību, EUR bez PVN</t>
  </si>
  <si>
    <t xml:space="preserve">Licences uzturēšanas gadu skaits </t>
  </si>
  <si>
    <t>Summa, EUR bez PVN</t>
  </si>
  <si>
    <r>
      <t>1</t>
    </r>
    <r>
      <rPr>
        <vertAlign val="superscript"/>
        <sz val="10"/>
        <color rgb="FF000000"/>
        <rFont val="Times New Roman"/>
        <family val="1"/>
        <charset val="186"/>
      </rPr>
      <t>1</t>
    </r>
  </si>
  <si>
    <r>
      <t>2</t>
    </r>
    <r>
      <rPr>
        <vertAlign val="superscript"/>
        <sz val="10"/>
        <color rgb="FF000000"/>
        <rFont val="Times New Roman"/>
        <family val="1"/>
        <charset val="186"/>
      </rPr>
      <t>2</t>
    </r>
  </si>
  <si>
    <r>
      <t>3</t>
    </r>
    <r>
      <rPr>
        <vertAlign val="superscript"/>
        <sz val="10"/>
        <color rgb="FF000000"/>
        <rFont val="Times New Roman"/>
        <family val="1"/>
        <charset val="186"/>
      </rPr>
      <t>3</t>
    </r>
  </si>
  <si>
    <r>
      <t>4</t>
    </r>
    <r>
      <rPr>
        <vertAlign val="superscript"/>
        <sz val="10"/>
        <color rgb="FF000000"/>
        <rFont val="Times New Roman"/>
        <family val="1"/>
        <charset val="186"/>
      </rPr>
      <t>4</t>
    </r>
  </si>
  <si>
    <r>
      <t>5</t>
    </r>
    <r>
      <rPr>
        <vertAlign val="superscript"/>
        <sz val="10"/>
        <color rgb="FF000000"/>
        <rFont val="Times New Roman"/>
        <family val="1"/>
        <charset val="186"/>
      </rPr>
      <t>5</t>
    </r>
  </si>
  <si>
    <r>
      <t>6</t>
    </r>
    <r>
      <rPr>
        <vertAlign val="superscript"/>
        <sz val="10"/>
        <color rgb="FF000000"/>
        <rFont val="Times New Roman"/>
        <family val="1"/>
        <charset val="186"/>
      </rPr>
      <t>6</t>
    </r>
  </si>
  <si>
    <t>4x(5+6)</t>
  </si>
  <si>
    <t>1.</t>
  </si>
  <si>
    <t>2.</t>
  </si>
  <si>
    <t>3.</t>
  </si>
  <si>
    <t>...</t>
  </si>
  <si>
    <r>
      <rPr>
        <vertAlign val="superscript"/>
        <sz val="10"/>
        <color rgb="FF000000"/>
        <rFont val="Times New Roman"/>
        <family val="1"/>
        <charset val="186"/>
      </rPr>
      <t>1</t>
    </r>
    <r>
      <rPr>
        <sz val="10"/>
        <color rgb="FF000000"/>
        <rFont val="Times New Roman"/>
        <family val="1"/>
        <charset val="186"/>
      </rPr>
      <t xml:space="preserve"> - licences nosaukums kā tas parādīsies iepirkuma līgumā</t>
    </r>
  </si>
  <si>
    <r>
      <rPr>
        <vertAlign val="superscript"/>
        <sz val="10"/>
        <color rgb="FF000000"/>
        <rFont val="Times New Roman"/>
        <family val="1"/>
        <charset val="186"/>
      </rPr>
      <t>2</t>
    </r>
    <r>
      <rPr>
        <sz val="10"/>
        <color rgb="FF000000"/>
        <rFont val="Times New Roman"/>
        <family val="1"/>
        <charset val="186"/>
      </rPr>
      <t xml:space="preserve"> - produkta ražotāja uzņēmuma nosaukums</t>
    </r>
  </si>
  <si>
    <t>Nosaukums</t>
  </si>
  <si>
    <t>Apjoms, st*</t>
  </si>
  <si>
    <t>Izmaksas izmaiņu pieprasījumu realizācijai</t>
  </si>
  <si>
    <t>*- norādītajam stundu apjomam ir informatīvs raksturs, kas tiks ņemts vērā pretendentu piedāvājumu vērtēšanā (līguma darbības laikā Pasūtītājs tiesīgs pasūtīt mazāku darbu apjomu)</t>
  </si>
  <si>
    <r>
      <rPr>
        <vertAlign val="superscript"/>
        <sz val="10"/>
        <color rgb="FF000000"/>
        <rFont val="Times New Roman"/>
        <family val="1"/>
        <charset val="186"/>
      </rPr>
      <t>3</t>
    </r>
    <r>
      <rPr>
        <sz val="10"/>
        <color rgb="FF000000"/>
        <rFont val="Times New Roman"/>
        <family val="1"/>
        <charset val="186"/>
      </rPr>
      <t>- faktiski nepieciešamais licenču skaits TS prasību nodrošināšanai</t>
    </r>
  </si>
  <si>
    <r>
      <rPr>
        <vertAlign val="superscript"/>
        <sz val="10"/>
        <color rgb="FF000000"/>
        <rFont val="Times New Roman"/>
        <family val="1"/>
        <charset val="186"/>
      </rPr>
      <t>4</t>
    </r>
    <r>
      <rPr>
        <sz val="10"/>
        <color rgb="FF000000"/>
        <rFont val="Times New Roman"/>
        <family val="1"/>
        <charset val="186"/>
      </rPr>
      <t xml:space="preserve">- cena licences iegādei, vai tās lietošanas tiesībām līdz projekta beigām </t>
    </r>
  </si>
  <si>
    <r>
      <rPr>
        <vertAlign val="superscript"/>
        <sz val="10"/>
        <color rgb="FF000000"/>
        <rFont val="Times New Roman"/>
        <family val="1"/>
        <charset val="186"/>
      </rPr>
      <t>5</t>
    </r>
    <r>
      <rPr>
        <sz val="10"/>
        <color rgb="FF000000"/>
        <rFont val="Times New Roman"/>
        <family val="1"/>
        <charset val="186"/>
      </rPr>
      <t xml:space="preserve">- licences 1 (viena) gada uzturēšanas izmaksas līdz projekta beigām </t>
    </r>
  </si>
  <si>
    <r>
      <rPr>
        <vertAlign val="superscript"/>
        <sz val="10"/>
        <color rgb="FF000000"/>
        <rFont val="Times New Roman"/>
        <family val="1"/>
        <charset val="186"/>
      </rPr>
      <t>6</t>
    </r>
    <r>
      <rPr>
        <sz val="10"/>
        <color rgb="FF000000"/>
        <rFont val="Times New Roman"/>
        <family val="1"/>
        <charset val="186"/>
      </rPr>
      <t xml:space="preserve"> - norādītajam apjomam ir informatīvs raksturs, kas tiks ņemts vērā pretendentu piedāvājumu vērtēšanā (līguma darbības laikā Pasūtītājs tiesīgs pasūtīt mazāku apjomu)</t>
    </r>
  </si>
  <si>
    <r>
      <t xml:space="preserve">Kopsumma, EUR bez PVN </t>
    </r>
    <r>
      <rPr>
        <b/>
        <sz val="10"/>
        <color theme="3" tint="0.249977111117893"/>
        <rFont val="Times New Roman"/>
        <family val="1"/>
        <charset val="186"/>
      </rPr>
      <t>(K2)</t>
    </r>
    <r>
      <rPr>
        <b/>
        <sz val="10"/>
        <color theme="1"/>
        <rFont val="Times New Roman"/>
        <family val="1"/>
        <charset val="186"/>
      </rPr>
      <t>:</t>
    </r>
  </si>
  <si>
    <t>K2</t>
  </si>
  <si>
    <t>K3</t>
  </si>
  <si>
    <t>Sistēmas visu nepieciešamo standarta produktu licenču izmaksas t.s. uzturēšanas izmaksas (60 mēnešiem)</t>
  </si>
  <si>
    <t>- nevienā no 12 maksājumu etapiem starpmaksājuma summa nevar pārsniegt 35% no posma ieviešanas un izstrādes kopējās summas</t>
  </si>
  <si>
    <t>22*</t>
  </si>
  <si>
    <r>
      <t xml:space="preserve">Cena par 1 stundu </t>
    </r>
    <r>
      <rPr>
        <b/>
        <sz val="12"/>
        <color theme="3" tint="0.249977111117893"/>
        <rFont val="Times New Roman"/>
        <family val="1"/>
        <charset val="186"/>
      </rPr>
      <t>(K3)</t>
    </r>
    <r>
      <rPr>
        <b/>
        <sz val="12"/>
        <color rgb="FF000000"/>
        <rFont val="Times New Roman"/>
        <family val="1"/>
        <charset val="186"/>
      </rPr>
      <t xml:space="preserve">, EUR bez PVN </t>
    </r>
  </si>
  <si>
    <t>FINANŠU PIEDĀVĀJUMS
ATKLĀTAM KONKURSAM “CENTRALIZĒTĀS PLATFORMAS IEVIEŠANA”
 (IDENTIFIKĀCIJAS NR.RŪ-2026/75)</t>
  </si>
  <si>
    <r>
      <t xml:space="preserve">Ar šo </t>
    </r>
    <r>
      <rPr>
        <b/>
        <sz val="12"/>
        <color theme="3" tint="0.249977111117893"/>
        <rFont val="Times New Roman"/>
        <family val="1"/>
        <charset val="186"/>
      </rPr>
      <t>&lt;</t>
    </r>
    <r>
      <rPr>
        <b/>
        <i/>
        <sz val="12"/>
        <color theme="3" tint="0.249977111117893"/>
        <rFont val="Times New Roman"/>
        <family val="1"/>
        <charset val="186"/>
      </rPr>
      <t>pretendenta nosaukums, reģ.Nr.</t>
    </r>
    <r>
      <rPr>
        <b/>
        <sz val="12"/>
        <color theme="3" tint="0.249977111117893"/>
        <rFont val="Times New Roman"/>
        <family val="1"/>
        <charset val="186"/>
      </rPr>
      <t>&gt;</t>
    </r>
    <r>
      <rPr>
        <sz val="12"/>
        <color theme="1"/>
        <rFont val="Times New Roman"/>
        <family val="2"/>
        <charset val="186"/>
      </rPr>
      <t>, iesniedzot finanšu piedāvājumu atklātam konkursam “Centralizētās platformas ieviešana” (identifikācijas Nr.RŪ-2026/75; turpmāk – atklāts konkurss), piedāvā sniegt atklāta konkursa nolikumā noteiktos pakalpojumus par zemāk norādītajām cenām, kas ietver visas izmaksas tādā apmērā, lai pilnībā nodrošinātu līguma izpildi saskaņā ar atklāta konkursa nolikuma noteikumiem, tehnisko specifikāciju, līguma noteikumiem un saistošo normatīvo aktu prasībām, tai skaitā, darbinieku algas, transporta izmaksas, nodevas, izņemot pievienotās vērtības nodokli (turpmāk – PVN) un ietver pilnas izmaksas ar visiem riskiem, tai skaitā iespējamo sadārdzinājumu: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</si>
</sst>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2"/>
      <color theme="1"/>
      <name val="Times New Roman"/>
      <family val="2"/>
      <charset val="186"/>
    </font>
    <font>
      <sz val="12"/>
      <color theme="1"/>
      <name val="Times New Roman"/>
      <family val="2"/>
      <charset val="186"/>
    </font>
    <font>
      <i/>
      <sz val="12"/>
      <color theme="1"/>
      <name val="Times New Roman"/>
      <family val="1"/>
      <charset val="186"/>
    </font>
    <font>
      <b/>
      <sz val="12"/>
      <color rgb="FF000000"/>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b/>
      <sz val="10"/>
      <color rgb="FF000000"/>
      <name val="Times New Roman"/>
      <family val="1"/>
      <charset val="186"/>
    </font>
    <font>
      <b/>
      <sz val="10"/>
      <color theme="1"/>
      <name val="Times New Roman"/>
      <family val="1"/>
      <charset val="186"/>
    </font>
    <font>
      <sz val="10"/>
      <color rgb="FF000000"/>
      <name val="Times New Roman"/>
      <family val="1"/>
      <charset val="186"/>
    </font>
    <font>
      <sz val="12"/>
      <color rgb="FF000000"/>
      <name val="Times New Roman"/>
      <family val="1"/>
      <charset val="186"/>
    </font>
    <font>
      <sz val="12"/>
      <color theme="0"/>
      <name val="Times New Roman"/>
      <family val="1"/>
      <charset val="186"/>
    </font>
    <font>
      <b/>
      <sz val="10"/>
      <color theme="3" tint="0.249977111117893"/>
      <name val="Times New Roman"/>
      <family val="1"/>
      <charset val="186"/>
    </font>
    <font>
      <b/>
      <sz val="12"/>
      <color theme="3" tint="0.249977111117893"/>
      <name val="Times New Roman"/>
      <family val="1"/>
      <charset val="186"/>
    </font>
    <font>
      <sz val="12"/>
      <name val="Times New Roman"/>
      <family val="1"/>
      <charset val="186"/>
    </font>
    <font>
      <vertAlign val="superscript"/>
      <sz val="10"/>
      <color rgb="FF000000"/>
      <name val="Times New Roman"/>
      <family val="1"/>
      <charset val="186"/>
    </font>
    <font>
      <b/>
      <sz val="12"/>
      <name val="Times New Roman"/>
      <family val="1"/>
      <charset val="186"/>
    </font>
    <font>
      <sz val="12"/>
      <color rgb="FFFF0000"/>
      <name val="Times New Roman"/>
      <family val="2"/>
      <charset val="186"/>
    </font>
    <font>
      <i/>
      <sz val="12"/>
      <color rgb="FFFF0000"/>
      <name val="Times New Roman"/>
      <family val="1"/>
      <charset val="186"/>
    </font>
    <font>
      <b/>
      <i/>
      <sz val="12"/>
      <color theme="3" tint="0.249977111117893"/>
      <name val="Times New Roman"/>
      <family val="1"/>
      <charset val="186"/>
    </font>
  </fonts>
  <fills count="4">
    <fill>
      <patternFill patternType="none"/>
    </fill>
    <fill>
      <patternFill patternType="gray125"/>
    </fill>
    <fill>
      <patternFill patternType="solid">
        <fgColor rgb="FFBDD6EE"/>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0" fillId="0" borderId="0" xfId="0" applyAlignment="1">
      <alignment vertical="center" wrapText="1"/>
    </xf>
    <xf numFmtId="0" fontId="3" fillId="0" borderId="0" xfId="0" applyFont="1"/>
    <xf numFmtId="0" fontId="6" fillId="0" borderId="0" xfId="0" applyFont="1" applyAlignment="1">
      <alignment horizontal="center" vertical="center"/>
    </xf>
    <xf numFmtId="0" fontId="0" fillId="0" borderId="1" xfId="0" applyBorder="1"/>
    <xf numFmtId="0" fontId="0" fillId="0" borderId="0" xfId="0" applyAlignment="1">
      <alignment horizontal="right"/>
    </xf>
    <xf numFmtId="0" fontId="0" fillId="0" borderId="0" xfId="0" applyAlignment="1">
      <alignment horizontal="left" vertical="center" wrapText="1"/>
    </xf>
    <xf numFmtId="0" fontId="6" fillId="0" borderId="0" xfId="0" applyFont="1" applyAlignment="1">
      <alignment vertical="center" wrapText="1"/>
    </xf>
    <xf numFmtId="0" fontId="0" fillId="0" borderId="1" xfId="0" applyBorder="1" applyAlignment="1">
      <alignment vertical="center"/>
    </xf>
    <xf numFmtId="0" fontId="6" fillId="0" borderId="0" xfId="0" applyFont="1"/>
    <xf numFmtId="0" fontId="5"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43" fontId="4" fillId="0" borderId="3" xfId="1" applyFont="1" applyBorder="1" applyAlignment="1">
      <alignment horizontal="center" vertical="center" wrapText="1"/>
    </xf>
    <xf numFmtId="0" fontId="9" fillId="0" borderId="0" xfId="0" applyFont="1" applyAlignment="1">
      <alignment horizontal="lef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9" fillId="0" borderId="9" xfId="0" applyFont="1" applyBorder="1" applyAlignment="1">
      <alignment horizontal="center" vertical="center" wrapText="1"/>
    </xf>
    <xf numFmtId="43" fontId="4" fillId="0" borderId="10" xfId="1"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13" xfId="0" applyFont="1" applyBorder="1" applyAlignment="1">
      <alignment horizontal="center" vertical="center" wrapText="1"/>
    </xf>
    <xf numFmtId="43" fontId="4" fillId="0" borderId="4" xfId="1" applyFont="1" applyBorder="1" applyAlignment="1">
      <alignment horizontal="justify" vertical="center" wrapText="1"/>
    </xf>
    <xf numFmtId="0" fontId="0" fillId="0" borderId="11" xfId="0" applyBorder="1" applyAlignment="1">
      <alignment horizontal="center" vertical="center"/>
    </xf>
    <xf numFmtId="43" fontId="0" fillId="0" borderId="17" xfId="1" applyFont="1"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43" fontId="0" fillId="0" borderId="20" xfId="1" applyFont="1" applyBorder="1" applyAlignment="1">
      <alignment vertical="center"/>
    </xf>
    <xf numFmtId="43" fontId="6" fillId="0" borderId="22" xfId="1" applyFont="1" applyBorder="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1" xfId="0" applyBorder="1" applyAlignment="1">
      <alignment horizontal="center"/>
    </xf>
    <xf numFmtId="43" fontId="0" fillId="0" borderId="17" xfId="1" applyFont="1" applyBorder="1"/>
    <xf numFmtId="0" fontId="0" fillId="0" borderId="18" xfId="0" applyBorder="1" applyAlignment="1">
      <alignment horizontal="center"/>
    </xf>
    <xf numFmtId="0" fontId="10"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horizontal="justify" vertical="center" wrapText="1"/>
    </xf>
    <xf numFmtId="0" fontId="10" fillId="0" borderId="0" xfId="0" applyFont="1" applyAlignment="1">
      <alignment horizontal="center" vertical="center" wrapText="1"/>
    </xf>
    <xf numFmtId="0" fontId="10" fillId="0" borderId="1" xfId="0" applyFont="1" applyBorder="1" applyAlignment="1">
      <alignment horizontal="justify" vertical="center" wrapText="1"/>
    </xf>
    <xf numFmtId="43" fontId="5" fillId="0" borderId="1" xfId="1" applyFont="1" applyFill="1" applyBorder="1" applyAlignment="1">
      <alignment vertical="center" wrapText="1"/>
    </xf>
    <xf numFmtId="43" fontId="5" fillId="0" borderId="1" xfId="1" applyFont="1" applyBorder="1"/>
    <xf numFmtId="0" fontId="5" fillId="0" borderId="0" xfId="0" applyFont="1" applyAlignment="1">
      <alignment horizontal="center"/>
    </xf>
    <xf numFmtId="0" fontId="8" fillId="0" borderId="0" xfId="0" applyFont="1"/>
    <xf numFmtId="0" fontId="11" fillId="0" borderId="0" xfId="0" applyFont="1"/>
    <xf numFmtId="0" fontId="4" fillId="0" borderId="0" xfId="0" applyFont="1"/>
    <xf numFmtId="0" fontId="5" fillId="0" borderId="0" xfId="0" applyFont="1" applyAlignment="1">
      <alignment horizontal="left" vertical="center"/>
    </xf>
    <xf numFmtId="0" fontId="14" fillId="0" borderId="1" xfId="0" applyFont="1" applyBorder="1" applyAlignment="1">
      <alignment vertical="center" wrapText="1"/>
    </xf>
    <xf numFmtId="0" fontId="7" fillId="2" borderId="25" xfId="0" applyFont="1" applyFill="1" applyBorder="1" applyAlignment="1">
      <alignment horizontal="center" vertical="center" wrapText="1"/>
    </xf>
    <xf numFmtId="0" fontId="4" fillId="0" borderId="26"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0" fillId="0" borderId="1" xfId="0" applyBorder="1" applyAlignment="1">
      <alignment horizontal="center"/>
    </xf>
    <xf numFmtId="43" fontId="0" fillId="0" borderId="1" xfId="1" applyFont="1" applyBorder="1"/>
    <xf numFmtId="0" fontId="2" fillId="0" borderId="0" xfId="0" applyFont="1"/>
    <xf numFmtId="0" fontId="2" fillId="0" borderId="0" xfId="0" applyFont="1" applyAlignment="1">
      <alignment horizontal="left" wrapText="1"/>
    </xf>
    <xf numFmtId="49" fontId="2" fillId="0" borderId="0" xfId="0" applyNumberFormat="1" applyFont="1"/>
    <xf numFmtId="0" fontId="16" fillId="3" borderId="1" xfId="0" applyFont="1" applyFill="1" applyBorder="1" applyAlignment="1">
      <alignment horizontal="center" vertical="center" wrapText="1"/>
    </xf>
    <xf numFmtId="0" fontId="14" fillId="3" borderId="1" xfId="0" applyFont="1" applyFill="1" applyBorder="1"/>
    <xf numFmtId="0" fontId="18" fillId="0" borderId="0" xfId="0" applyFont="1"/>
    <xf numFmtId="0" fontId="17" fillId="0" borderId="0" xfId="0" applyFont="1"/>
    <xf numFmtId="0" fontId="5" fillId="0" borderId="0" xfId="0" applyFont="1" applyAlignment="1">
      <alignment horizontal="left" vertical="center" wrapText="1"/>
    </xf>
    <xf numFmtId="0" fontId="2" fillId="0" borderId="1" xfId="0" applyFont="1" applyBorder="1" applyAlignment="1">
      <alignment horizontal="right"/>
    </xf>
    <xf numFmtId="43" fontId="2" fillId="0" borderId="1" xfId="1" applyFont="1" applyBorder="1"/>
    <xf numFmtId="0" fontId="5" fillId="0" borderId="1" xfId="0" applyFont="1" applyBorder="1" applyAlignment="1">
      <alignment horizontal="center"/>
    </xf>
    <xf numFmtId="0" fontId="0" fillId="0" borderId="29" xfId="0" applyBorder="1"/>
    <xf numFmtId="0" fontId="0" fillId="0" borderId="30" xfId="0" applyBorder="1" applyAlignment="1">
      <alignment horizontal="center"/>
    </xf>
    <xf numFmtId="43" fontId="0" fillId="0" borderId="30" xfId="1" applyFont="1" applyBorder="1"/>
    <xf numFmtId="43" fontId="0" fillId="0" borderId="28" xfId="1" applyFont="1" applyBorder="1"/>
    <xf numFmtId="0" fontId="0" fillId="0" borderId="12" xfId="0" applyBorder="1" applyAlignment="1">
      <alignment horizontal="center"/>
    </xf>
    <xf numFmtId="0" fontId="2" fillId="0" borderId="13" xfId="0" applyFont="1" applyBorder="1" applyAlignment="1">
      <alignment horizontal="right"/>
    </xf>
    <xf numFmtId="0" fontId="5" fillId="0" borderId="13" xfId="0" applyFont="1" applyBorder="1" applyAlignment="1">
      <alignment horizontal="center"/>
    </xf>
    <xf numFmtId="43" fontId="2" fillId="0" borderId="13" xfId="1" applyFont="1" applyBorder="1"/>
    <xf numFmtId="43" fontId="0" fillId="0" borderId="31" xfId="1" applyFont="1" applyBorder="1"/>
    <xf numFmtId="43" fontId="0" fillId="0" borderId="4" xfId="1" applyFont="1" applyBorder="1"/>
    <xf numFmtId="49" fontId="2" fillId="0" borderId="0" xfId="0" applyNumberFormat="1" applyFont="1" applyAlignment="1">
      <alignment horizontal="left" wrapText="1"/>
    </xf>
    <xf numFmtId="0" fontId="10" fillId="0" borderId="1"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6" fillId="0" borderId="14" xfId="0" applyFont="1" applyBorder="1" applyAlignment="1">
      <alignment horizontal="right" vertical="center"/>
    </xf>
    <xf numFmtId="0" fontId="6" fillId="0" borderId="21" xfId="0" applyFont="1" applyBorder="1" applyAlignment="1">
      <alignment horizontal="right" vertical="center"/>
    </xf>
    <xf numFmtId="0" fontId="6" fillId="3" borderId="27" xfId="0" applyFont="1" applyFill="1" applyBorder="1" applyAlignment="1">
      <alignment horizontal="center" vertical="center"/>
    </xf>
    <xf numFmtId="0" fontId="6" fillId="0" borderId="23" xfId="0" applyFont="1" applyBorder="1" applyAlignment="1">
      <alignment horizontal="right"/>
    </xf>
    <xf numFmtId="0" fontId="6" fillId="0" borderId="24" xfId="0" applyFont="1" applyBorder="1" applyAlignment="1">
      <alignment horizontal="right"/>
    </xf>
    <xf numFmtId="0" fontId="5" fillId="0" borderId="0" xfId="0" applyFont="1" applyAlignment="1">
      <alignment horizontal="left" vertical="center" wrapText="1"/>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cellXfs>
  <cellStyles count="2">
    <cellStyle name="Komats" xfId="1" builtinId="3"/>
    <cellStyle name="Parasts"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08B7B-4553-4364-8D87-607D030B73B2}">
  <dimension ref="A1:D16"/>
  <sheetViews>
    <sheetView showGridLines="0" tabSelected="1" zoomScale="107" zoomScaleNormal="107" workbookViewId="0">
      <selection activeCell="E4" sqref="E4"/>
    </sheetView>
  </sheetViews>
  <sheetFormatPr defaultRowHeight="15.75" x14ac:dyDescent="0.25"/>
  <cols>
    <col min="1" max="1" width="9" customWidth="1"/>
    <col min="2" max="2" width="56.25" customWidth="1"/>
    <col min="3" max="3" width="23.75" customWidth="1"/>
  </cols>
  <sheetData>
    <row r="1" spans="1:4" x14ac:dyDescent="0.25">
      <c r="C1" s="5" t="s">
        <v>0</v>
      </c>
    </row>
    <row r="2" spans="1:4" x14ac:dyDescent="0.25">
      <c r="C2" s="5" t="s">
        <v>1</v>
      </c>
    </row>
    <row r="3" spans="1:4" ht="49.15" customHeight="1" x14ac:dyDescent="0.25">
      <c r="A3" s="82" t="s">
        <v>80</v>
      </c>
      <c r="B3" s="82"/>
      <c r="C3" s="82"/>
      <c r="D3" s="7"/>
    </row>
    <row r="4" spans="1:4" ht="148.9" customHeight="1" x14ac:dyDescent="0.25">
      <c r="A4" s="83" t="s">
        <v>81</v>
      </c>
      <c r="B4" s="83"/>
      <c r="C4" s="83"/>
      <c r="D4" s="1"/>
    </row>
    <row r="5" spans="1:4" ht="16.5" thickBot="1" x14ac:dyDescent="0.3">
      <c r="A5" s="6"/>
      <c r="B5" s="6"/>
      <c r="C5" s="6"/>
      <c r="D5" s="1"/>
    </row>
    <row r="6" spans="1:4" s="3" customFormat="1" ht="31.5" x14ac:dyDescent="0.25">
      <c r="A6" s="34" t="s">
        <v>2</v>
      </c>
      <c r="B6" s="35" t="s">
        <v>3</v>
      </c>
      <c r="C6" s="36" t="s">
        <v>4</v>
      </c>
    </row>
    <row r="7" spans="1:4" x14ac:dyDescent="0.25">
      <c r="A7" s="28" t="s">
        <v>5</v>
      </c>
      <c r="B7" s="8" t="s">
        <v>6</v>
      </c>
      <c r="C7" s="29">
        <f>'K1'!G29</f>
        <v>0</v>
      </c>
    </row>
    <row r="8" spans="1:4" ht="31.5" x14ac:dyDescent="0.25">
      <c r="A8" s="28" t="s">
        <v>74</v>
      </c>
      <c r="B8" s="53" t="s">
        <v>76</v>
      </c>
      <c r="C8" s="29">
        <f>'K2'!I16</f>
        <v>0</v>
      </c>
    </row>
    <row r="9" spans="1:4" ht="16.5" thickBot="1" x14ac:dyDescent="0.3">
      <c r="A9" s="30" t="s">
        <v>75</v>
      </c>
      <c r="B9" s="31" t="s">
        <v>7</v>
      </c>
      <c r="C9" s="32">
        <f>'K3'!E5</f>
        <v>0</v>
      </c>
    </row>
    <row r="10" spans="1:4" ht="16.5" thickBot="1" x14ac:dyDescent="0.3">
      <c r="A10" s="84" t="s">
        <v>8</v>
      </c>
      <c r="B10" s="85"/>
      <c r="C10" s="33">
        <f>SUM(C7:C9)</f>
        <v>0</v>
      </c>
    </row>
    <row r="13" spans="1:4" x14ac:dyDescent="0.25">
      <c r="A13" s="52" t="s">
        <v>9</v>
      </c>
    </row>
    <row r="14" spans="1:4" x14ac:dyDescent="0.25">
      <c r="A14" s="52" t="s">
        <v>10</v>
      </c>
    </row>
    <row r="15" spans="1:4" x14ac:dyDescent="0.25">
      <c r="A15" s="52" t="s">
        <v>11</v>
      </c>
    </row>
    <row r="16" spans="1:4" x14ac:dyDescent="0.25">
      <c r="A16" s="52" t="s">
        <v>12</v>
      </c>
    </row>
  </sheetData>
  <mergeCells count="3">
    <mergeCell ref="A3:C3"/>
    <mergeCell ref="A4:C4"/>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DAAF-535B-4791-8F95-53A23D8720EA}">
  <dimension ref="B2:AD52"/>
  <sheetViews>
    <sheetView showGridLines="0" topLeftCell="L13" zoomScale="85" zoomScaleNormal="85" workbookViewId="0">
      <selection activeCell="AB39" sqref="AB39"/>
    </sheetView>
  </sheetViews>
  <sheetFormatPr defaultRowHeight="15.75" x14ac:dyDescent="0.25"/>
  <cols>
    <col min="1" max="1" width="2.25" customWidth="1"/>
    <col min="2" max="2" width="3.875" bestFit="1" customWidth="1"/>
    <col min="3" max="3" width="56.75" customWidth="1"/>
    <col min="4" max="4" width="13.125" bestFit="1" customWidth="1"/>
    <col min="5" max="5" width="13.625" customWidth="1"/>
    <col min="6" max="6" width="13.125" customWidth="1"/>
    <col min="7" max="7" width="15" customWidth="1"/>
    <col min="8" max="15" width="13.75" customWidth="1"/>
    <col min="16" max="16" width="19" customWidth="1"/>
    <col min="18" max="18" width="13.125" bestFit="1" customWidth="1"/>
    <col min="19" max="19" width="13.625" customWidth="1"/>
    <col min="20" max="20" width="13.125" customWidth="1"/>
    <col min="21" max="21" width="15" customWidth="1"/>
    <col min="22" max="22" width="13.75" customWidth="1"/>
    <col min="23" max="23" width="13.125" customWidth="1"/>
    <col min="24" max="24" width="15" customWidth="1"/>
    <col min="25" max="26" width="13.75" customWidth="1"/>
    <col min="27" max="27" width="15" customWidth="1"/>
    <col min="28" max="29" width="13.75" customWidth="1"/>
    <col min="30" max="30" width="19" customWidth="1"/>
  </cols>
  <sheetData>
    <row r="2" spans="2:7" x14ac:dyDescent="0.25">
      <c r="B2" s="2" t="str">
        <f>Kopsumma!B7</f>
        <v>Sistēmas ieviešanas un izstrādes izmaksas</v>
      </c>
    </row>
    <row r="3" spans="2:7" ht="16.5" thickBot="1" x14ac:dyDescent="0.3">
      <c r="C3" s="2"/>
    </row>
    <row r="4" spans="2:7" s="3" customFormat="1" ht="47.25" x14ac:dyDescent="0.25">
      <c r="B4" s="34" t="s">
        <v>13</v>
      </c>
      <c r="C4" s="35" t="s">
        <v>3</v>
      </c>
      <c r="D4" s="35" t="s">
        <v>14</v>
      </c>
      <c r="E4" s="35" t="s">
        <v>15</v>
      </c>
      <c r="F4" s="35" t="s">
        <v>16</v>
      </c>
      <c r="G4" s="36" t="s">
        <v>4</v>
      </c>
    </row>
    <row r="5" spans="2:7" x14ac:dyDescent="0.25">
      <c r="B5" s="38">
        <v>1</v>
      </c>
      <c r="C5" s="70" t="s">
        <v>18</v>
      </c>
      <c r="D5" s="71"/>
      <c r="E5" s="71"/>
      <c r="F5" s="72"/>
      <c r="G5" s="73"/>
    </row>
    <row r="6" spans="2:7" x14ac:dyDescent="0.25">
      <c r="B6" s="38"/>
      <c r="C6" s="67" t="s">
        <v>19</v>
      </c>
      <c r="D6" s="69" t="s">
        <v>17</v>
      </c>
      <c r="E6" s="69">
        <v>1</v>
      </c>
      <c r="F6" s="68"/>
      <c r="G6" s="39">
        <f t="shared" ref="G6" si="0">ROUND(E6*F6,2)</f>
        <v>0</v>
      </c>
    </row>
    <row r="7" spans="2:7" x14ac:dyDescent="0.25">
      <c r="B7" s="38"/>
      <c r="C7" s="67" t="s">
        <v>20</v>
      </c>
      <c r="D7" s="69" t="s">
        <v>21</v>
      </c>
      <c r="E7" s="69" t="s">
        <v>22</v>
      </c>
      <c r="F7" s="68"/>
      <c r="G7" s="39">
        <f>ROUND(46*F7,2)</f>
        <v>0</v>
      </c>
    </row>
    <row r="8" spans="2:7" x14ac:dyDescent="0.25">
      <c r="B8" s="38">
        <v>2</v>
      </c>
      <c r="C8" s="4" t="s">
        <v>23</v>
      </c>
      <c r="D8" s="71"/>
      <c r="E8" s="71"/>
      <c r="F8" s="72"/>
      <c r="G8" s="73"/>
    </row>
    <row r="9" spans="2:7" x14ac:dyDescent="0.25">
      <c r="B9" s="38"/>
      <c r="C9" s="67" t="s">
        <v>19</v>
      </c>
      <c r="D9" s="69" t="s">
        <v>17</v>
      </c>
      <c r="E9" s="69">
        <v>1</v>
      </c>
      <c r="F9" s="68"/>
      <c r="G9" s="39">
        <f t="shared" ref="G9" si="1">ROUND(E9*F9,2)</f>
        <v>0</v>
      </c>
    </row>
    <row r="10" spans="2:7" x14ac:dyDescent="0.25">
      <c r="B10" s="38"/>
      <c r="C10" s="67" t="s">
        <v>20</v>
      </c>
      <c r="D10" s="69" t="s">
        <v>21</v>
      </c>
      <c r="E10" s="69" t="s">
        <v>78</v>
      </c>
      <c r="F10" s="68"/>
      <c r="G10" s="39">
        <f>ROUND(31*F10,2)</f>
        <v>0</v>
      </c>
    </row>
    <row r="11" spans="2:7" x14ac:dyDescent="0.25">
      <c r="B11" s="38">
        <v>3</v>
      </c>
      <c r="C11" s="4" t="s">
        <v>24</v>
      </c>
      <c r="D11" s="71"/>
      <c r="E11" s="71"/>
      <c r="F11" s="72"/>
      <c r="G11" s="73"/>
    </row>
    <row r="12" spans="2:7" x14ac:dyDescent="0.25">
      <c r="B12" s="38"/>
      <c r="C12" s="67" t="s">
        <v>19</v>
      </c>
      <c r="D12" s="69" t="s">
        <v>17</v>
      </c>
      <c r="E12" s="69">
        <v>1</v>
      </c>
      <c r="F12" s="68"/>
      <c r="G12" s="39">
        <f t="shared" ref="G12" si="2">ROUND(E12*F12,2)</f>
        <v>0</v>
      </c>
    </row>
    <row r="13" spans="2:7" x14ac:dyDescent="0.25">
      <c r="B13" s="38"/>
      <c r="C13" s="67" t="s">
        <v>20</v>
      </c>
      <c r="D13" s="69" t="s">
        <v>21</v>
      </c>
      <c r="E13" s="69" t="s">
        <v>78</v>
      </c>
      <c r="F13" s="68"/>
      <c r="G13" s="39">
        <f>ROUND(31*F13,2)</f>
        <v>0</v>
      </c>
    </row>
    <row r="14" spans="2:7" x14ac:dyDescent="0.25">
      <c r="B14" s="38">
        <v>4</v>
      </c>
      <c r="C14" s="4" t="s">
        <v>25</v>
      </c>
      <c r="D14" s="71"/>
      <c r="E14" s="71"/>
      <c r="F14" s="72"/>
      <c r="G14" s="73"/>
    </row>
    <row r="15" spans="2:7" x14ac:dyDescent="0.25">
      <c r="B15" s="38"/>
      <c r="C15" s="67" t="s">
        <v>19</v>
      </c>
      <c r="D15" s="69" t="s">
        <v>17</v>
      </c>
      <c r="E15" s="69">
        <v>1</v>
      </c>
      <c r="F15" s="68"/>
      <c r="G15" s="39">
        <f t="shared" ref="G15" si="3">ROUND(E15*F15,2)</f>
        <v>0</v>
      </c>
    </row>
    <row r="16" spans="2:7" x14ac:dyDescent="0.25">
      <c r="B16" s="38"/>
      <c r="C16" s="67" t="s">
        <v>20</v>
      </c>
      <c r="D16" s="69" t="s">
        <v>21</v>
      </c>
      <c r="E16" s="69" t="s">
        <v>78</v>
      </c>
      <c r="F16" s="68"/>
      <c r="G16" s="39">
        <f>ROUND(31*F16,2)</f>
        <v>0</v>
      </c>
    </row>
    <row r="17" spans="2:18" x14ac:dyDescent="0.25">
      <c r="B17" s="38">
        <v>5</v>
      </c>
      <c r="C17" s="4" t="s">
        <v>26</v>
      </c>
      <c r="D17" s="71"/>
      <c r="E17" s="71"/>
      <c r="F17" s="72"/>
      <c r="G17" s="73"/>
    </row>
    <row r="18" spans="2:18" x14ac:dyDescent="0.25">
      <c r="B18" s="38"/>
      <c r="C18" s="67" t="s">
        <v>19</v>
      </c>
      <c r="D18" s="69" t="s">
        <v>17</v>
      </c>
      <c r="E18" s="69">
        <v>1</v>
      </c>
      <c r="F18" s="68"/>
      <c r="G18" s="39">
        <f t="shared" ref="G18" si="4">ROUND(E18*F18,2)</f>
        <v>0</v>
      </c>
    </row>
    <row r="19" spans="2:18" x14ac:dyDescent="0.25">
      <c r="B19" s="38"/>
      <c r="C19" s="67" t="s">
        <v>20</v>
      </c>
      <c r="D19" s="69" t="s">
        <v>21</v>
      </c>
      <c r="E19" s="69" t="s">
        <v>78</v>
      </c>
      <c r="F19" s="68"/>
      <c r="G19" s="39">
        <f>ROUND(31*F19,2)</f>
        <v>0</v>
      </c>
    </row>
    <row r="20" spans="2:18" x14ac:dyDescent="0.25">
      <c r="B20" s="38">
        <v>6</v>
      </c>
      <c r="C20" s="4" t="s">
        <v>27</v>
      </c>
      <c r="D20" s="71"/>
      <c r="E20" s="71"/>
      <c r="F20" s="72"/>
      <c r="G20" s="73"/>
    </row>
    <row r="21" spans="2:18" x14ac:dyDescent="0.25">
      <c r="B21" s="40"/>
      <c r="C21" s="67" t="s">
        <v>19</v>
      </c>
      <c r="D21" s="69" t="s">
        <v>17</v>
      </c>
      <c r="E21" s="69">
        <v>1</v>
      </c>
      <c r="F21" s="68"/>
      <c r="G21" s="39">
        <f t="shared" ref="G21" si="5">ROUND(E21*F21,2)</f>
        <v>0</v>
      </c>
    </row>
    <row r="22" spans="2:18" x14ac:dyDescent="0.25">
      <c r="B22" s="40"/>
      <c r="C22" s="67" t="s">
        <v>20</v>
      </c>
      <c r="D22" s="69" t="s">
        <v>21</v>
      </c>
      <c r="E22" s="69" t="s">
        <v>78</v>
      </c>
      <c r="F22" s="68"/>
      <c r="G22" s="39">
        <f>ROUND(31*F22,2)</f>
        <v>0</v>
      </c>
    </row>
    <row r="23" spans="2:18" x14ac:dyDescent="0.25">
      <c r="B23" s="40">
        <v>7</v>
      </c>
      <c r="C23" s="4" t="s">
        <v>28</v>
      </c>
      <c r="D23" s="71"/>
      <c r="E23" s="71"/>
      <c r="F23" s="72"/>
      <c r="G23" s="73"/>
    </row>
    <row r="24" spans="2:18" x14ac:dyDescent="0.25">
      <c r="B24" s="40"/>
      <c r="C24" s="67" t="s">
        <v>19</v>
      </c>
      <c r="D24" s="69" t="s">
        <v>17</v>
      </c>
      <c r="E24" s="69">
        <v>1</v>
      </c>
      <c r="F24" s="68"/>
      <c r="G24" s="39">
        <f t="shared" ref="G24" si="6">ROUND(E24*F24,2)</f>
        <v>0</v>
      </c>
    </row>
    <row r="25" spans="2:18" x14ac:dyDescent="0.25">
      <c r="B25" s="40"/>
      <c r="C25" s="67" t="s">
        <v>20</v>
      </c>
      <c r="D25" s="69" t="s">
        <v>21</v>
      </c>
      <c r="E25" s="69" t="s">
        <v>78</v>
      </c>
      <c r="F25" s="68"/>
      <c r="G25" s="39">
        <f>ROUND(31*F25,2)</f>
        <v>0</v>
      </c>
    </row>
    <row r="26" spans="2:18" x14ac:dyDescent="0.25">
      <c r="B26" s="38">
        <v>8</v>
      </c>
      <c r="C26" s="4" t="s">
        <v>29</v>
      </c>
      <c r="D26" s="71"/>
      <c r="E26" s="71"/>
      <c r="F26" s="72"/>
      <c r="G26" s="73"/>
    </row>
    <row r="27" spans="2:18" x14ac:dyDescent="0.25">
      <c r="B27" s="38"/>
      <c r="C27" s="67" t="s">
        <v>19</v>
      </c>
      <c r="D27" s="69" t="s">
        <v>17</v>
      </c>
      <c r="E27" s="69">
        <v>1</v>
      </c>
      <c r="F27" s="68"/>
      <c r="G27" s="39">
        <f t="shared" ref="G27" si="7">ROUND(E27*F27,2)</f>
        <v>0</v>
      </c>
    </row>
    <row r="28" spans="2:18" ht="16.5" thickBot="1" x14ac:dyDescent="0.3">
      <c r="B28" s="74"/>
      <c r="C28" s="75" t="s">
        <v>20</v>
      </c>
      <c r="D28" s="76" t="s">
        <v>21</v>
      </c>
      <c r="E28" s="76" t="s">
        <v>78</v>
      </c>
      <c r="F28" s="77"/>
      <c r="G28" s="78">
        <f>ROUND(31*F28,2)</f>
        <v>0</v>
      </c>
    </row>
    <row r="29" spans="2:18" ht="16.5" thickBot="1" x14ac:dyDescent="0.3">
      <c r="B29" s="87" t="s">
        <v>30</v>
      </c>
      <c r="C29" s="88"/>
      <c r="D29" s="88"/>
      <c r="E29" s="88"/>
      <c r="F29" s="88"/>
      <c r="G29" s="79">
        <f>SUM(G6:G7,G9:G10,G12:G13,G15:G16,G18:G19,G21:G22,G24:G25,G27:G28)</f>
        <v>0</v>
      </c>
    </row>
    <row r="30" spans="2:18" x14ac:dyDescent="0.25">
      <c r="C30" s="89"/>
      <c r="D30" s="89"/>
      <c r="E30" s="89"/>
      <c r="F30" s="89"/>
      <c r="G30" s="89"/>
      <c r="H30" s="89"/>
      <c r="I30" s="89"/>
      <c r="J30" s="89"/>
      <c r="K30" s="89"/>
      <c r="L30" s="89"/>
      <c r="M30" s="89"/>
      <c r="N30" s="89"/>
      <c r="O30" s="89"/>
      <c r="P30" s="89"/>
    </row>
    <row r="31" spans="2:18" ht="32.450000000000003" customHeight="1" x14ac:dyDescent="0.25">
      <c r="B31" s="89" t="s">
        <v>31</v>
      </c>
      <c r="C31" s="89"/>
      <c r="D31" s="89"/>
      <c r="E31" s="89"/>
      <c r="F31" s="89"/>
      <c r="G31" s="89"/>
      <c r="H31" s="66"/>
      <c r="I31" s="66"/>
      <c r="J31" s="66"/>
      <c r="K31" s="66"/>
      <c r="L31" s="66"/>
      <c r="M31" s="66"/>
      <c r="N31" s="66"/>
      <c r="O31" s="66"/>
      <c r="P31" s="66"/>
    </row>
    <row r="32" spans="2:18" ht="26.45" customHeight="1" x14ac:dyDescent="0.25">
      <c r="B32" s="2" t="s">
        <v>32</v>
      </c>
      <c r="R32" s="65" t="s">
        <v>33</v>
      </c>
    </row>
    <row r="33" spans="2:30" ht="23.45" customHeight="1" x14ac:dyDescent="0.25">
      <c r="R33" s="86" t="s">
        <v>34</v>
      </c>
      <c r="S33" s="86"/>
      <c r="T33" s="86"/>
      <c r="U33" s="86"/>
      <c r="V33" s="86"/>
      <c r="W33" s="86"/>
      <c r="X33" s="86"/>
      <c r="Y33" s="86"/>
      <c r="Z33" s="86"/>
      <c r="AA33" s="86"/>
      <c r="AB33" s="86"/>
      <c r="AC33" s="86"/>
      <c r="AD33" s="86"/>
    </row>
    <row r="34" spans="2:30" ht="110.25" x14ac:dyDescent="0.25">
      <c r="B34" s="37" t="s">
        <v>13</v>
      </c>
      <c r="C34" s="37" t="s">
        <v>35</v>
      </c>
      <c r="D34" s="37" t="s">
        <v>36</v>
      </c>
      <c r="E34" s="37" t="s">
        <v>37</v>
      </c>
      <c r="F34" s="37" t="s">
        <v>37</v>
      </c>
      <c r="G34" s="37" t="s">
        <v>37</v>
      </c>
      <c r="H34" s="37" t="s">
        <v>37</v>
      </c>
      <c r="I34" s="37" t="s">
        <v>37</v>
      </c>
      <c r="J34" s="37" t="s">
        <v>37</v>
      </c>
      <c r="K34" s="37" t="s">
        <v>37</v>
      </c>
      <c r="L34" s="37" t="s">
        <v>37</v>
      </c>
      <c r="M34" s="37" t="s">
        <v>37</v>
      </c>
      <c r="N34" s="37" t="s">
        <v>37</v>
      </c>
      <c r="O34" s="37" t="s">
        <v>37</v>
      </c>
      <c r="P34" s="37" t="s">
        <v>38</v>
      </c>
      <c r="R34" s="62" t="s">
        <v>36</v>
      </c>
      <c r="S34" s="62" t="s">
        <v>37</v>
      </c>
      <c r="T34" s="62" t="s">
        <v>37</v>
      </c>
      <c r="U34" s="62" t="s">
        <v>37</v>
      </c>
      <c r="V34" s="62" t="s">
        <v>37</v>
      </c>
      <c r="W34" s="62" t="s">
        <v>37</v>
      </c>
      <c r="X34" s="62" t="s">
        <v>37</v>
      </c>
      <c r="Y34" s="62" t="s">
        <v>37</v>
      </c>
      <c r="Z34" s="62" t="s">
        <v>37</v>
      </c>
      <c r="AA34" s="62" t="s">
        <v>37</v>
      </c>
      <c r="AB34" s="62" t="s">
        <v>37</v>
      </c>
      <c r="AC34" s="62" t="s">
        <v>37</v>
      </c>
      <c r="AD34" s="62" t="s">
        <v>38</v>
      </c>
    </row>
    <row r="35" spans="2:30" x14ac:dyDescent="0.25">
      <c r="B35" s="37"/>
      <c r="C35" s="37"/>
      <c r="D35" s="37"/>
      <c r="E35" s="37">
        <v>1</v>
      </c>
      <c r="F35" s="37">
        <v>2</v>
      </c>
      <c r="G35" s="37">
        <v>3</v>
      </c>
      <c r="H35" s="37">
        <v>4</v>
      </c>
      <c r="I35" s="37">
        <v>5</v>
      </c>
      <c r="J35" s="37">
        <v>6</v>
      </c>
      <c r="K35" s="37">
        <v>7</v>
      </c>
      <c r="L35" s="37">
        <v>8</v>
      </c>
      <c r="M35" s="37">
        <v>9</v>
      </c>
      <c r="N35" s="37">
        <v>10</v>
      </c>
      <c r="O35" s="37">
        <v>11</v>
      </c>
      <c r="P35" s="37">
        <v>12</v>
      </c>
      <c r="R35" s="62"/>
      <c r="S35" s="62">
        <v>1</v>
      </c>
      <c r="T35" s="62">
        <v>2</v>
      </c>
      <c r="U35" s="62">
        <v>3</v>
      </c>
      <c r="V35" s="62">
        <v>4</v>
      </c>
      <c r="W35" s="62">
        <v>5</v>
      </c>
      <c r="X35" s="62">
        <v>6</v>
      </c>
      <c r="Y35" s="62">
        <v>7</v>
      </c>
      <c r="Z35" s="62">
        <v>8</v>
      </c>
      <c r="AA35" s="62">
        <v>9</v>
      </c>
      <c r="AB35" s="62">
        <v>10</v>
      </c>
      <c r="AC35" s="62">
        <v>11</v>
      </c>
      <c r="AD35" s="62">
        <v>12</v>
      </c>
    </row>
    <row r="36" spans="2:30" x14ac:dyDescent="0.25">
      <c r="B36" s="57">
        <v>1</v>
      </c>
      <c r="C36" s="4" t="s">
        <v>18</v>
      </c>
      <c r="D36" s="58">
        <f t="shared" ref="D36:D43" si="8">SUM(E36:P36)</f>
        <v>0</v>
      </c>
      <c r="E36" s="58"/>
      <c r="F36" s="58"/>
      <c r="G36" s="58"/>
      <c r="H36" s="58"/>
      <c r="I36" s="58"/>
      <c r="J36" s="58"/>
      <c r="K36" s="58"/>
      <c r="L36" s="58"/>
      <c r="M36" s="58"/>
      <c r="N36" s="58"/>
      <c r="O36" s="58"/>
      <c r="P36" s="58"/>
      <c r="R36" s="63" t="b">
        <f>D36=G6</f>
        <v>1</v>
      </c>
      <c r="S36" s="63" t="b">
        <f t="shared" ref="S36:AC36" si="9">IF(E36&gt;$G6*0.35, FALSE,TRUE)</f>
        <v>1</v>
      </c>
      <c r="T36" s="63" t="b">
        <f t="shared" si="9"/>
        <v>1</v>
      </c>
      <c r="U36" s="63" t="b">
        <f t="shared" si="9"/>
        <v>1</v>
      </c>
      <c r="V36" s="63" t="b">
        <f t="shared" si="9"/>
        <v>1</v>
      </c>
      <c r="W36" s="63" t="b">
        <f t="shared" si="9"/>
        <v>1</v>
      </c>
      <c r="X36" s="63" t="b">
        <f t="shared" si="9"/>
        <v>1</v>
      </c>
      <c r="Y36" s="63" t="b">
        <f t="shared" si="9"/>
        <v>1</v>
      </c>
      <c r="Z36" s="63" t="b">
        <f t="shared" si="9"/>
        <v>1</v>
      </c>
      <c r="AA36" s="63" t="b">
        <f t="shared" si="9"/>
        <v>1</v>
      </c>
      <c r="AB36" s="63" t="b">
        <f t="shared" si="9"/>
        <v>1</v>
      </c>
      <c r="AC36" s="63" t="b">
        <f t="shared" si="9"/>
        <v>1</v>
      </c>
      <c r="AD36" s="63" t="b">
        <f>IF(P36&gt;$G6*0.1,FALSE,TRUE)</f>
        <v>1</v>
      </c>
    </row>
    <row r="37" spans="2:30" x14ac:dyDescent="0.25">
      <c r="B37" s="57">
        <v>2</v>
      </c>
      <c r="C37" s="4" t="s">
        <v>23</v>
      </c>
      <c r="D37" s="58">
        <f t="shared" si="8"/>
        <v>0</v>
      </c>
      <c r="E37" s="58"/>
      <c r="F37" s="58"/>
      <c r="G37" s="58"/>
      <c r="H37" s="58"/>
      <c r="I37" s="58"/>
      <c r="J37" s="58"/>
      <c r="K37" s="58"/>
      <c r="L37" s="58"/>
      <c r="M37" s="58"/>
      <c r="N37" s="58"/>
      <c r="O37" s="58"/>
      <c r="P37" s="58"/>
      <c r="R37" s="63" t="b">
        <f>D37=G9</f>
        <v>1</v>
      </c>
      <c r="S37" s="63" t="b">
        <f t="shared" ref="S37:Z37" si="10">IF(E37&gt;$G9*0.35, FALSE,TRUE)</f>
        <v>1</v>
      </c>
      <c r="T37" s="63" t="b">
        <f t="shared" si="10"/>
        <v>1</v>
      </c>
      <c r="U37" s="63" t="b">
        <f t="shared" si="10"/>
        <v>1</v>
      </c>
      <c r="V37" s="63" t="b">
        <f t="shared" si="10"/>
        <v>1</v>
      </c>
      <c r="W37" s="63" t="b">
        <f t="shared" si="10"/>
        <v>1</v>
      </c>
      <c r="X37" s="63" t="b">
        <f t="shared" si="10"/>
        <v>1</v>
      </c>
      <c r="Y37" s="63" t="b">
        <f t="shared" si="10"/>
        <v>1</v>
      </c>
      <c r="Z37" s="63" t="b">
        <f t="shared" si="10"/>
        <v>1</v>
      </c>
      <c r="AA37" s="63" t="b">
        <f t="shared" ref="AA37" si="11">IF(M37&gt;$G9*0.35, FALSE,TRUE)</f>
        <v>1</v>
      </c>
      <c r="AB37" s="63" t="b">
        <f t="shared" ref="AB37" si="12">IF(N37&gt;$G9*0.35, FALSE,TRUE)</f>
        <v>1</v>
      </c>
      <c r="AC37" s="63" t="b">
        <f t="shared" ref="AC37" si="13">IF(O37&gt;$G9*0.35, FALSE,TRUE)</f>
        <v>1</v>
      </c>
      <c r="AD37" s="63" t="b">
        <f>IF(P37&gt;$G9*0.1,FALSE,TRUE)</f>
        <v>1</v>
      </c>
    </row>
    <row r="38" spans="2:30" x14ac:dyDescent="0.25">
      <c r="B38" s="57">
        <v>3</v>
      </c>
      <c r="C38" s="4" t="s">
        <v>24</v>
      </c>
      <c r="D38" s="58">
        <f t="shared" si="8"/>
        <v>0</v>
      </c>
      <c r="E38" s="58"/>
      <c r="F38" s="58"/>
      <c r="G38" s="58"/>
      <c r="H38" s="58"/>
      <c r="I38" s="58"/>
      <c r="J38" s="58"/>
      <c r="K38" s="58"/>
      <c r="L38" s="58"/>
      <c r="M38" s="58"/>
      <c r="N38" s="58"/>
      <c r="O38" s="58"/>
      <c r="P38" s="58"/>
      <c r="R38" s="63" t="b">
        <f>D38=G12</f>
        <v>1</v>
      </c>
      <c r="S38" s="63" t="b">
        <f t="shared" ref="S38:Z38" si="14">IF(E38&gt;$G12*0.35, FALSE,TRUE)</f>
        <v>1</v>
      </c>
      <c r="T38" s="63" t="b">
        <f t="shared" si="14"/>
        <v>1</v>
      </c>
      <c r="U38" s="63" t="b">
        <f t="shared" si="14"/>
        <v>1</v>
      </c>
      <c r="V38" s="63" t="b">
        <f t="shared" si="14"/>
        <v>1</v>
      </c>
      <c r="W38" s="63" t="b">
        <f t="shared" si="14"/>
        <v>1</v>
      </c>
      <c r="X38" s="63" t="b">
        <f t="shared" si="14"/>
        <v>1</v>
      </c>
      <c r="Y38" s="63" t="b">
        <f t="shared" si="14"/>
        <v>1</v>
      </c>
      <c r="Z38" s="63" t="b">
        <f t="shared" si="14"/>
        <v>1</v>
      </c>
      <c r="AA38" s="63" t="b">
        <f t="shared" ref="AA38" si="15">IF(M38&gt;$G12*0.35, FALSE,TRUE)</f>
        <v>1</v>
      </c>
      <c r="AB38" s="63" t="b">
        <f>IF(N38&gt;$G12*0.35, FALSE,TRUE)</f>
        <v>1</v>
      </c>
      <c r="AC38" s="63" t="b">
        <f t="shared" ref="AC38" si="16">IF(O38&gt;$G12*0.35, FALSE,TRUE)</f>
        <v>1</v>
      </c>
      <c r="AD38" s="63" t="b">
        <f>IF(P38&gt;$G12*0.1,FALSE,TRUE)</f>
        <v>1</v>
      </c>
    </row>
    <row r="39" spans="2:30" x14ac:dyDescent="0.25">
      <c r="B39" s="57">
        <v>4</v>
      </c>
      <c r="C39" s="4" t="s">
        <v>25</v>
      </c>
      <c r="D39" s="58">
        <f t="shared" si="8"/>
        <v>0</v>
      </c>
      <c r="E39" s="58"/>
      <c r="F39" s="58"/>
      <c r="G39" s="58"/>
      <c r="H39" s="58"/>
      <c r="I39" s="58"/>
      <c r="J39" s="58"/>
      <c r="K39" s="58"/>
      <c r="L39" s="58"/>
      <c r="M39" s="58"/>
      <c r="N39" s="58"/>
      <c r="O39" s="58"/>
      <c r="P39" s="58"/>
      <c r="R39" s="63" t="b">
        <f>D39=G15</f>
        <v>1</v>
      </c>
      <c r="S39" s="63" t="b">
        <f t="shared" ref="S39:Z39" si="17">IF(E39&gt;$G15*0.35, FALSE,TRUE)</f>
        <v>1</v>
      </c>
      <c r="T39" s="63" t="b">
        <f t="shared" si="17"/>
        <v>1</v>
      </c>
      <c r="U39" s="63" t="b">
        <f t="shared" si="17"/>
        <v>1</v>
      </c>
      <c r="V39" s="63" t="b">
        <f t="shared" si="17"/>
        <v>1</v>
      </c>
      <c r="W39" s="63" t="b">
        <f t="shared" si="17"/>
        <v>1</v>
      </c>
      <c r="X39" s="63" t="b">
        <f t="shared" si="17"/>
        <v>1</v>
      </c>
      <c r="Y39" s="63" t="b">
        <f t="shared" si="17"/>
        <v>1</v>
      </c>
      <c r="Z39" s="63" t="b">
        <f t="shared" si="17"/>
        <v>1</v>
      </c>
      <c r="AA39" s="63" t="b">
        <f t="shared" ref="AA39" si="18">IF(M39&gt;$G15*0.35, FALSE,TRUE)</f>
        <v>1</v>
      </c>
      <c r="AB39" s="63" t="b">
        <f t="shared" ref="AB39" si="19">IF(N39&gt;$G15*0.35, FALSE,TRUE)</f>
        <v>1</v>
      </c>
      <c r="AC39" s="63" t="b">
        <f t="shared" ref="AC39" si="20">IF(O39&gt;$G15*0.35, FALSE,TRUE)</f>
        <v>1</v>
      </c>
      <c r="AD39" s="63" t="b">
        <f>IF(P39&gt;$G15*0.1,FALSE,TRUE)</f>
        <v>1</v>
      </c>
    </row>
    <row r="40" spans="2:30" x14ac:dyDescent="0.25">
      <c r="B40" s="57">
        <v>5</v>
      </c>
      <c r="C40" s="4" t="s">
        <v>26</v>
      </c>
      <c r="D40" s="58">
        <f t="shared" si="8"/>
        <v>0</v>
      </c>
      <c r="E40" s="58"/>
      <c r="F40" s="58"/>
      <c r="G40" s="58"/>
      <c r="H40" s="58"/>
      <c r="I40" s="58"/>
      <c r="J40" s="58"/>
      <c r="K40" s="58"/>
      <c r="L40" s="58"/>
      <c r="M40" s="58"/>
      <c r="N40" s="58"/>
      <c r="O40" s="58"/>
      <c r="P40" s="58"/>
      <c r="R40" s="63" t="b">
        <f>D40=G18</f>
        <v>1</v>
      </c>
      <c r="S40" s="63" t="b">
        <f t="shared" ref="S40:Z40" si="21">IF(E40&gt;$G18*0.35, FALSE,TRUE)</f>
        <v>1</v>
      </c>
      <c r="T40" s="63" t="b">
        <f t="shared" si="21"/>
        <v>1</v>
      </c>
      <c r="U40" s="63" t="b">
        <f t="shared" si="21"/>
        <v>1</v>
      </c>
      <c r="V40" s="63" t="b">
        <f t="shared" si="21"/>
        <v>1</v>
      </c>
      <c r="W40" s="63" t="b">
        <f t="shared" si="21"/>
        <v>1</v>
      </c>
      <c r="X40" s="63" t="b">
        <f t="shared" si="21"/>
        <v>1</v>
      </c>
      <c r="Y40" s="63" t="b">
        <f t="shared" si="21"/>
        <v>1</v>
      </c>
      <c r="Z40" s="63" t="b">
        <f t="shared" si="21"/>
        <v>1</v>
      </c>
      <c r="AA40" s="63" t="b">
        <f t="shared" ref="AA40" si="22">IF(M40&gt;$G18*0.35, FALSE,TRUE)</f>
        <v>1</v>
      </c>
      <c r="AB40" s="63" t="b">
        <f t="shared" ref="AB40" si="23">IF(N40&gt;$G18*0.35, FALSE,TRUE)</f>
        <v>1</v>
      </c>
      <c r="AC40" s="63" t="b">
        <f t="shared" ref="AC40" si="24">IF(O40&gt;$G18*0.35, FALSE,TRUE)</f>
        <v>1</v>
      </c>
      <c r="AD40" s="63" t="b">
        <f>IF(P40&gt;$G18*0.1,FALSE,TRUE)</f>
        <v>1</v>
      </c>
    </row>
    <row r="41" spans="2:30" x14ac:dyDescent="0.25">
      <c r="B41" s="57">
        <v>6</v>
      </c>
      <c r="C41" s="4" t="s">
        <v>27</v>
      </c>
      <c r="D41" s="58">
        <f t="shared" si="8"/>
        <v>0</v>
      </c>
      <c r="E41" s="58"/>
      <c r="F41" s="58"/>
      <c r="G41" s="58"/>
      <c r="H41" s="58"/>
      <c r="I41" s="58"/>
      <c r="J41" s="58"/>
      <c r="K41" s="58"/>
      <c r="L41" s="58"/>
      <c r="M41" s="58"/>
      <c r="N41" s="58"/>
      <c r="O41" s="58"/>
      <c r="P41" s="58"/>
      <c r="R41" s="63" t="b">
        <f>D41=G21</f>
        <v>1</v>
      </c>
      <c r="S41" s="63" t="b">
        <f t="shared" ref="S41:Z41" si="25">IF(E41&gt;$G21*0.35, FALSE,TRUE)</f>
        <v>1</v>
      </c>
      <c r="T41" s="63" t="b">
        <f t="shared" si="25"/>
        <v>1</v>
      </c>
      <c r="U41" s="63" t="b">
        <f t="shared" si="25"/>
        <v>1</v>
      </c>
      <c r="V41" s="63" t="b">
        <f t="shared" si="25"/>
        <v>1</v>
      </c>
      <c r="W41" s="63" t="b">
        <f t="shared" si="25"/>
        <v>1</v>
      </c>
      <c r="X41" s="63" t="b">
        <f t="shared" si="25"/>
        <v>1</v>
      </c>
      <c r="Y41" s="63" t="b">
        <f t="shared" si="25"/>
        <v>1</v>
      </c>
      <c r="Z41" s="63" t="b">
        <f t="shared" si="25"/>
        <v>1</v>
      </c>
      <c r="AA41" s="63" t="b">
        <f t="shared" ref="AA41" si="26">IF(M41&gt;$G21*0.35, FALSE,TRUE)</f>
        <v>1</v>
      </c>
      <c r="AB41" s="63" t="b">
        <f t="shared" ref="AB41" si="27">IF(N41&gt;$G21*0.35, FALSE,TRUE)</f>
        <v>1</v>
      </c>
      <c r="AC41" s="63" t="b">
        <f t="shared" ref="AC41" si="28">IF(O41&gt;$G21*0.35, FALSE,TRUE)</f>
        <v>1</v>
      </c>
      <c r="AD41" s="63" t="b">
        <f>IF(P41&gt;$G21*0.1,FALSE,TRUE)</f>
        <v>1</v>
      </c>
    </row>
    <row r="42" spans="2:30" x14ac:dyDescent="0.25">
      <c r="B42" s="57">
        <v>7</v>
      </c>
      <c r="C42" s="4" t="s">
        <v>28</v>
      </c>
      <c r="D42" s="58">
        <f t="shared" si="8"/>
        <v>0</v>
      </c>
      <c r="E42" s="58"/>
      <c r="F42" s="58"/>
      <c r="G42" s="58"/>
      <c r="H42" s="58"/>
      <c r="I42" s="58"/>
      <c r="J42" s="58"/>
      <c r="K42" s="58"/>
      <c r="L42" s="58"/>
      <c r="M42" s="58"/>
      <c r="N42" s="58"/>
      <c r="O42" s="58"/>
      <c r="P42" s="58"/>
      <c r="R42" s="63" t="b">
        <f>D42=G24</f>
        <v>1</v>
      </c>
      <c r="S42" s="63" t="b">
        <f t="shared" ref="S42:Z42" si="29">IF(E42&gt;$G24*0.35, FALSE,TRUE)</f>
        <v>1</v>
      </c>
      <c r="T42" s="63" t="b">
        <f t="shared" si="29"/>
        <v>1</v>
      </c>
      <c r="U42" s="63" t="b">
        <f t="shared" si="29"/>
        <v>1</v>
      </c>
      <c r="V42" s="63" t="b">
        <f t="shared" si="29"/>
        <v>1</v>
      </c>
      <c r="W42" s="63" t="b">
        <f t="shared" si="29"/>
        <v>1</v>
      </c>
      <c r="X42" s="63" t="b">
        <f t="shared" si="29"/>
        <v>1</v>
      </c>
      <c r="Y42" s="63" t="b">
        <f t="shared" si="29"/>
        <v>1</v>
      </c>
      <c r="Z42" s="63" t="b">
        <f t="shared" si="29"/>
        <v>1</v>
      </c>
      <c r="AA42" s="63" t="b">
        <f t="shared" ref="AA42" si="30">IF(M42&gt;$G24*0.35, FALSE,TRUE)</f>
        <v>1</v>
      </c>
      <c r="AB42" s="63" t="b">
        <f t="shared" ref="AB42" si="31">IF(N42&gt;$G24*0.35, FALSE,TRUE)</f>
        <v>1</v>
      </c>
      <c r="AC42" s="63" t="b">
        <f t="shared" ref="AC42" si="32">IF(O42&gt;$G24*0.35, FALSE,TRUE)</f>
        <v>1</v>
      </c>
      <c r="AD42" s="63" t="b">
        <f>IF(P42&gt;$G24*0.1,FALSE,TRUE)</f>
        <v>1</v>
      </c>
    </row>
    <row r="43" spans="2:30" x14ac:dyDescent="0.25">
      <c r="B43" s="57">
        <v>8</v>
      </c>
      <c r="C43" s="4" t="s">
        <v>29</v>
      </c>
      <c r="D43" s="58">
        <f t="shared" si="8"/>
        <v>0</v>
      </c>
      <c r="E43" s="58"/>
      <c r="F43" s="58"/>
      <c r="G43" s="58"/>
      <c r="H43" s="58"/>
      <c r="I43" s="58"/>
      <c r="J43" s="58"/>
      <c r="K43" s="58"/>
      <c r="L43" s="58"/>
      <c r="M43" s="58"/>
      <c r="N43" s="58"/>
      <c r="O43" s="58"/>
      <c r="P43" s="58"/>
      <c r="R43" s="63" t="b">
        <f>D43=G27</f>
        <v>1</v>
      </c>
      <c r="S43" s="63" t="b">
        <f t="shared" ref="S43:Z43" si="33">IF(E43&gt;$G27*0.35, FALSE,TRUE)</f>
        <v>1</v>
      </c>
      <c r="T43" s="63" t="b">
        <f t="shared" si="33"/>
        <v>1</v>
      </c>
      <c r="U43" s="63" t="b">
        <f t="shared" si="33"/>
        <v>1</v>
      </c>
      <c r="V43" s="63" t="b">
        <f t="shared" si="33"/>
        <v>1</v>
      </c>
      <c r="W43" s="63" t="b">
        <f t="shared" si="33"/>
        <v>1</v>
      </c>
      <c r="X43" s="63" t="b">
        <f t="shared" si="33"/>
        <v>1</v>
      </c>
      <c r="Y43" s="63" t="b">
        <f t="shared" si="33"/>
        <v>1</v>
      </c>
      <c r="Z43" s="63" t="b">
        <f t="shared" si="33"/>
        <v>1</v>
      </c>
      <c r="AA43" s="63" t="b">
        <f t="shared" ref="AA43" si="34">IF(M43&gt;$G27*0.35, FALSE,TRUE)</f>
        <v>1</v>
      </c>
      <c r="AB43" s="63" t="b">
        <f t="shared" ref="AB43" si="35">IF(N43&gt;$G27*0.35, FALSE,TRUE)</f>
        <v>1</v>
      </c>
      <c r="AC43" s="63" t="b">
        <f t="shared" ref="AC43" si="36">IF(O43&gt;$G27*0.35, FALSE,TRUE)</f>
        <v>1</v>
      </c>
      <c r="AD43" s="63" t="b">
        <f>IF(P43&gt;$G27*0.1,FALSE,TRUE)</f>
        <v>1</v>
      </c>
    </row>
    <row r="45" spans="2:30" x14ac:dyDescent="0.25">
      <c r="C45" s="59" t="s">
        <v>39</v>
      </c>
      <c r="R45" s="64" t="s">
        <v>40</v>
      </c>
    </row>
    <row r="47" spans="2:30" x14ac:dyDescent="0.25">
      <c r="C47" s="80" t="s">
        <v>41</v>
      </c>
      <c r="D47" s="60"/>
      <c r="E47" s="60"/>
      <c r="F47" s="60"/>
      <c r="G47" s="60"/>
      <c r="H47" s="60"/>
      <c r="I47" s="60"/>
      <c r="J47" s="60"/>
      <c r="K47" s="60"/>
      <c r="L47" s="60"/>
      <c r="M47" s="60"/>
      <c r="N47" s="60"/>
      <c r="O47" s="60"/>
      <c r="P47" s="60"/>
    </row>
    <row r="48" spans="2:30" x14ac:dyDescent="0.25">
      <c r="C48" s="61" t="s">
        <v>77</v>
      </c>
    </row>
    <row r="49" spans="3:3" x14ac:dyDescent="0.25">
      <c r="C49" s="61" t="s">
        <v>42</v>
      </c>
    </row>
    <row r="52" spans="3:3" ht="33.6" customHeight="1" x14ac:dyDescent="0.25"/>
  </sheetData>
  <protectedRanges>
    <protectedRange algorithmName="SHA-512" hashValue="IctTav0uXh0w9UH1jqL1WqS0mJBnP7tBPdgeoMO5BnTDhtBSlgvENN0Xy8B2wk0bCS7xzsuYbQELK1ecXRNflw==" saltValue="Euj70AKrtoOpag8pzywmNQ==" spinCount="100000" sqref="G5:G28 E36:P43" name="Diapazons1"/>
  </protectedRanges>
  <mergeCells count="4">
    <mergeCell ref="R33:AD33"/>
    <mergeCell ref="B29:F29"/>
    <mergeCell ref="C30:P30"/>
    <mergeCell ref="B31:G31"/>
  </mergeCells>
  <conditionalFormatting sqref="R36:AD43">
    <cfRule type="cellIs" dxfId="0" priority="1" operator="equal">
      <formula>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3DCB-667C-4EDE-805D-7DA2C368F9B0}">
  <dimension ref="B1:L23"/>
  <sheetViews>
    <sheetView showGridLines="0" zoomScale="160" zoomScaleNormal="160" workbookViewId="0">
      <selection activeCell="I16" sqref="I16"/>
    </sheetView>
  </sheetViews>
  <sheetFormatPr defaultColWidth="8.75" defaultRowHeight="15.75" x14ac:dyDescent="0.25"/>
  <cols>
    <col min="1" max="1" width="4.125" style="10" customWidth="1"/>
    <col min="2" max="2" width="3.25" style="48" customWidth="1"/>
    <col min="3" max="3" width="27.375" style="10" customWidth="1"/>
    <col min="4" max="4" width="16.125" style="10" customWidth="1"/>
    <col min="5" max="5" width="11.625" style="10" bestFit="1" customWidth="1"/>
    <col min="6" max="6" width="15.625" style="10" bestFit="1" customWidth="1"/>
    <col min="7" max="7" width="17.375" style="10" bestFit="1" customWidth="1"/>
    <col min="8" max="8" width="14.125" style="10" customWidth="1"/>
    <col min="9" max="9" width="11" style="10" bestFit="1" customWidth="1"/>
    <col min="10" max="16384" width="8.75" style="10"/>
  </cols>
  <sheetData>
    <row r="1" spans="2:12" x14ac:dyDescent="0.25">
      <c r="L1" s="50" t="s">
        <v>43</v>
      </c>
    </row>
    <row r="2" spans="2:12" x14ac:dyDescent="0.25">
      <c r="B2" s="9" t="str">
        <f>Kopsumma!B8</f>
        <v>Sistēmas visu nepieciešamo standarta produktu licenču izmaksas t.s. uzturēšanas izmaksas (60 mēnešiem)</v>
      </c>
      <c r="L2" s="50" t="s">
        <v>44</v>
      </c>
    </row>
    <row r="3" spans="2:12" ht="16.5" thickBot="1" x14ac:dyDescent="0.3">
      <c r="L3" s="50"/>
    </row>
    <row r="4" spans="2:12" ht="51" x14ac:dyDescent="0.25">
      <c r="B4" s="17" t="s">
        <v>13</v>
      </c>
      <c r="C4" s="18" t="s">
        <v>45</v>
      </c>
      <c r="D4" s="18" t="s">
        <v>46</v>
      </c>
      <c r="E4" s="18" t="s">
        <v>47</v>
      </c>
      <c r="F4" s="18" t="s">
        <v>48</v>
      </c>
      <c r="G4" s="18" t="s">
        <v>49</v>
      </c>
      <c r="H4" s="54" t="s">
        <v>50</v>
      </c>
      <c r="I4" s="19" t="s">
        <v>51</v>
      </c>
    </row>
    <row r="5" spans="2:12" ht="16.5" thickBot="1" x14ac:dyDescent="0.3">
      <c r="B5" s="20"/>
      <c r="C5" s="56" t="s">
        <v>52</v>
      </c>
      <c r="D5" s="56" t="s">
        <v>53</v>
      </c>
      <c r="E5" s="56" t="s">
        <v>54</v>
      </c>
      <c r="F5" s="56" t="s">
        <v>55</v>
      </c>
      <c r="G5" s="56" t="s">
        <v>56</v>
      </c>
      <c r="H5" s="56" t="s">
        <v>57</v>
      </c>
      <c r="I5" s="56" t="s">
        <v>58</v>
      </c>
    </row>
    <row r="6" spans="2:12" ht="16.5" thickTop="1" x14ac:dyDescent="0.25">
      <c r="B6" s="21" t="s">
        <v>59</v>
      </c>
      <c r="C6" s="13"/>
      <c r="D6" s="13"/>
      <c r="E6" s="14"/>
      <c r="F6" s="15"/>
      <c r="G6" s="15"/>
      <c r="H6" s="55">
        <v>5</v>
      </c>
      <c r="I6" s="22">
        <f>ROUND(E6*(F6+G6*H6),2)</f>
        <v>0</v>
      </c>
    </row>
    <row r="7" spans="2:12" x14ac:dyDescent="0.25">
      <c r="B7" s="23" t="s">
        <v>60</v>
      </c>
      <c r="C7" s="12"/>
      <c r="D7" s="12"/>
      <c r="E7" s="14"/>
      <c r="F7" s="15"/>
      <c r="G7" s="15"/>
      <c r="H7" s="55">
        <v>5</v>
      </c>
      <c r="I7" s="22">
        <f t="shared" ref="I7:I15" si="0">ROUND(E7*(F7+G7*H7),2)</f>
        <v>0</v>
      </c>
    </row>
    <row r="8" spans="2:12" x14ac:dyDescent="0.25">
      <c r="B8" s="23" t="s">
        <v>61</v>
      </c>
      <c r="C8" s="12"/>
      <c r="D8" s="12"/>
      <c r="E8" s="14"/>
      <c r="F8" s="15"/>
      <c r="G8" s="15"/>
      <c r="H8" s="55">
        <v>5</v>
      </c>
      <c r="I8" s="22">
        <f t="shared" si="0"/>
        <v>0</v>
      </c>
    </row>
    <row r="9" spans="2:12" x14ac:dyDescent="0.25">
      <c r="B9" s="23" t="s">
        <v>62</v>
      </c>
      <c r="C9" s="12"/>
      <c r="D9" s="12"/>
      <c r="E9" s="12"/>
      <c r="F9" s="11"/>
      <c r="G9" s="11"/>
      <c r="H9" s="55">
        <v>5</v>
      </c>
      <c r="I9" s="22">
        <f t="shared" si="0"/>
        <v>0</v>
      </c>
    </row>
    <row r="10" spans="2:12" x14ac:dyDescent="0.25">
      <c r="B10" s="23" t="s">
        <v>62</v>
      </c>
      <c r="C10" s="12"/>
      <c r="D10" s="12"/>
      <c r="E10" s="12"/>
      <c r="F10" s="11"/>
      <c r="G10" s="11"/>
      <c r="H10" s="55">
        <v>5</v>
      </c>
      <c r="I10" s="22">
        <f t="shared" si="0"/>
        <v>0</v>
      </c>
    </row>
    <row r="11" spans="2:12" x14ac:dyDescent="0.25">
      <c r="B11" s="23" t="s">
        <v>62</v>
      </c>
      <c r="C11" s="12"/>
      <c r="D11" s="12"/>
      <c r="E11" s="12"/>
      <c r="F11" s="11"/>
      <c r="G11" s="11"/>
      <c r="H11" s="55">
        <v>5</v>
      </c>
      <c r="I11" s="22">
        <f t="shared" si="0"/>
        <v>0</v>
      </c>
    </row>
    <row r="12" spans="2:12" x14ac:dyDescent="0.25">
      <c r="B12" s="23" t="s">
        <v>62</v>
      </c>
      <c r="C12" s="12"/>
      <c r="D12" s="12"/>
      <c r="E12" s="12"/>
      <c r="F12" s="11"/>
      <c r="G12" s="11"/>
      <c r="H12" s="55">
        <v>5</v>
      </c>
      <c r="I12" s="22">
        <f>ROUND(E12*(F12+G12*H12),2)</f>
        <v>0</v>
      </c>
    </row>
    <row r="13" spans="2:12" x14ac:dyDescent="0.25">
      <c r="B13" s="23" t="s">
        <v>62</v>
      </c>
      <c r="C13" s="12"/>
      <c r="D13" s="12"/>
      <c r="E13" s="12"/>
      <c r="F13" s="11"/>
      <c r="G13" s="11"/>
      <c r="H13" s="55">
        <v>5</v>
      </c>
      <c r="I13" s="22">
        <f t="shared" si="0"/>
        <v>0</v>
      </c>
    </row>
    <row r="14" spans="2:12" x14ac:dyDescent="0.25">
      <c r="B14" s="23" t="s">
        <v>62</v>
      </c>
      <c r="C14" s="12"/>
      <c r="D14" s="12"/>
      <c r="E14" s="12"/>
      <c r="F14" s="11"/>
      <c r="G14" s="11"/>
      <c r="H14" s="55">
        <v>5</v>
      </c>
      <c r="I14" s="22">
        <f t="shared" si="0"/>
        <v>0</v>
      </c>
    </row>
    <row r="15" spans="2:12" ht="16.5" thickBot="1" x14ac:dyDescent="0.3">
      <c r="B15" s="24" t="s">
        <v>62</v>
      </c>
      <c r="C15" s="25"/>
      <c r="D15" s="25"/>
      <c r="E15" s="25"/>
      <c r="F15" s="26"/>
      <c r="G15" s="26"/>
      <c r="H15" s="55">
        <v>5</v>
      </c>
      <c r="I15" s="22">
        <f t="shared" si="0"/>
        <v>0</v>
      </c>
    </row>
    <row r="16" spans="2:12" ht="16.149999999999999" customHeight="1" thickBot="1" x14ac:dyDescent="0.3">
      <c r="B16" s="90" t="s">
        <v>73</v>
      </c>
      <c r="C16" s="91"/>
      <c r="D16" s="91"/>
      <c r="E16" s="91"/>
      <c r="F16" s="91"/>
      <c r="G16" s="91"/>
      <c r="H16" s="92"/>
      <c r="I16" s="27">
        <f>SUM(I6:I15)</f>
        <v>0</v>
      </c>
    </row>
    <row r="18" spans="2:3" x14ac:dyDescent="0.25">
      <c r="B18" s="16" t="s">
        <v>63</v>
      </c>
      <c r="C18" s="51"/>
    </row>
    <row r="19" spans="2:3" x14ac:dyDescent="0.25">
      <c r="B19" s="16" t="s">
        <v>64</v>
      </c>
      <c r="C19" s="51"/>
    </row>
    <row r="20" spans="2:3" x14ac:dyDescent="0.25">
      <c r="B20" s="16" t="s">
        <v>69</v>
      </c>
      <c r="C20" s="51"/>
    </row>
    <row r="21" spans="2:3" x14ac:dyDescent="0.25">
      <c r="B21" s="16" t="s">
        <v>70</v>
      </c>
      <c r="C21" s="51"/>
    </row>
    <row r="22" spans="2:3" x14ac:dyDescent="0.25">
      <c r="B22" s="16" t="s">
        <v>71</v>
      </c>
      <c r="C22" s="51"/>
    </row>
    <row r="23" spans="2:3" x14ac:dyDescent="0.25">
      <c r="B23" s="16" t="s">
        <v>72</v>
      </c>
      <c r="C23" s="51"/>
    </row>
  </sheetData>
  <mergeCells count="1">
    <mergeCell ref="B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0F49A-573C-46B9-B902-3AE4136B056B}">
  <dimension ref="B2:H16"/>
  <sheetViews>
    <sheetView showGridLines="0" zoomScale="160" zoomScaleNormal="160" workbookViewId="0">
      <selection activeCell="D5" sqref="D5"/>
    </sheetView>
  </sheetViews>
  <sheetFormatPr defaultColWidth="8.75" defaultRowHeight="15.75" x14ac:dyDescent="0.25"/>
  <cols>
    <col min="1" max="1" width="5.25" style="10" customWidth="1"/>
    <col min="2" max="2" width="37.625" style="10" customWidth="1"/>
    <col min="3" max="3" width="13.625" style="10" customWidth="1"/>
    <col min="4" max="4" width="13.75" style="10" customWidth="1"/>
    <col min="5" max="5" width="15.75" style="10" customWidth="1"/>
    <col min="6" max="16384" width="8.75" style="10"/>
  </cols>
  <sheetData>
    <row r="2" spans="2:8" x14ac:dyDescent="0.25">
      <c r="B2" s="9" t="str">
        <f>Kopsumma!B9</f>
        <v xml:space="preserve">Izmaksas izmaiņu pieprasījumu realizācijai </v>
      </c>
    </row>
    <row r="4" spans="2:8" ht="45.6" customHeight="1" x14ac:dyDescent="0.25">
      <c r="B4" s="37" t="s">
        <v>65</v>
      </c>
      <c r="C4" s="37" t="s">
        <v>66</v>
      </c>
      <c r="D4" s="37" t="s">
        <v>79</v>
      </c>
      <c r="E4" s="37" t="s">
        <v>51</v>
      </c>
      <c r="F4" s="41"/>
      <c r="G4" s="42"/>
      <c r="H4" s="42"/>
    </row>
    <row r="5" spans="2:8" x14ac:dyDescent="0.25">
      <c r="B5" s="45" t="s">
        <v>67</v>
      </c>
      <c r="C5" s="81">
        <v>1000</v>
      </c>
      <c r="D5" s="46"/>
      <c r="E5" s="47">
        <f>ROUND(C5*D5,2)</f>
        <v>0</v>
      </c>
      <c r="F5" s="42"/>
      <c r="G5" s="42"/>
      <c r="H5" s="42"/>
    </row>
    <row r="6" spans="2:8" x14ac:dyDescent="0.25">
      <c r="B6" s="43"/>
      <c r="C6" s="44"/>
      <c r="D6" s="41"/>
      <c r="F6" s="41"/>
      <c r="G6" s="42"/>
      <c r="H6" s="42"/>
    </row>
    <row r="7" spans="2:8" ht="39.6" customHeight="1" x14ac:dyDescent="0.25">
      <c r="B7" s="89" t="s">
        <v>68</v>
      </c>
      <c r="C7" s="89"/>
      <c r="D7" s="89"/>
      <c r="E7" s="89"/>
    </row>
    <row r="16" spans="2:8" x14ac:dyDescent="0.25">
      <c r="B16" s="49"/>
    </row>
  </sheetData>
  <mergeCells count="1">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3f5f26-7496-47e0-ac65-18a51f6ae331" xsi:nil="true"/>
    <Statuss xmlns="0e535ce0-289e-44c8-96ac-7b8db60ce256">Procesā</Statuss>
    <lcf76f155ced4ddcb4097134ff3c332f xmlns="0e535ce0-289e-44c8-96ac-7b8db60ce256">
      <Terms xmlns="http://schemas.microsoft.com/office/infopath/2007/PartnerControls"/>
    </lcf76f155ced4ddcb4097134ff3c332f>
    <Projektavad_x012b_t_x0101_js xmlns="0e535ce0-289e-44c8-96ac-7b8db60ce256" xsi:nil="true"/>
    <Veicam_x0101_sdarb_x012b_bas xmlns="0e535ce0-289e-44c8-96ac-7b8db60ce256" xsi:nil="true"/>
    <EDUSsaite xmlns="0e535ce0-289e-44c8-96ac-7b8db60ce256">
      <Url xsi:nil="true"/>
      <Description xsi:nil="true"/>
    </EDUSsaite>
  </documentManagement>
</p:properties>
</file>

<file path=customXml/item2.xml>��< ? x m l   v e r s i o n = " 1 . 0 "   e n c o d i n g = " u t f - 1 6 " ? > < D a t a M a s h u p   x m l n s = " h t t p : / / s c h e m a s . m i c r o s o f t . c o m / D a t a M a s h u p " > A A A A A K 8 D A A B Q S w M E F A A C A A g A F n j q W t v L q 4 6 j A A A A 9 g A A A B I A H A B D b 2 5 m a W c v U G F j a 2 F n Z S 5 4 b W w g o h g A K K A U A A A A A A A A A A A A A A A A A A A A A A A A A A A A h Y 8 x D o I w G I W v Q r r T l r I Q 8 l M G V 0 h M T I h r U y o 0 Q j G 0 U O 7 m 4 J G 8 g h h F 3 R z f 9 7 7 h v f v 1 B v n S d 8 G s R q s H k 6 E I U x Q o I 4 d a m y Z D k z u F C c o 5 7 I U 8 i 0 Y F q 2 x s u t g 6 Q 6 1 z l 5 Q Q 7 z 3 2 M R 7 G h j B K I 3 I s i 4 N s V S / Q R 9 b / 5 V A b 6 4 S R C n G o X m M 4 w 1 H M c M w S T I F s E E p t v g J b 9 z 7 b H w i 7 q X P T q H g 3 h 0 U F Z I t A 3 h / 4 A 1 B L A w Q U A A I A C A A W e O 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n j q W k V F k f K q A A A A 2 Q A A A B M A H A B G b 3 J t d W x h c y 9 T Z W N 0 a W 9 u M S 5 t I K I Y A C i g F A A A A A A A A A A A A A A A A A A A A A A A A A A A A G 3 N s Q q D Q A w G 4 F 2 4 d z i u S w U R n M W h S K f S L h U 6 i M N p U y q e i d z F Y h G f q K / R B + t R O z Z L I P n z x U H D L a E 8 r z 1 J R S A C d 9 c W r r L Q 9 W h 0 I j N p g E U g f e 0 e x M 4 P 9 l M D J s 5 H a w H 5 Q r a r i b p t O J c n 3 U O m f p e q W s q c k H 2 m i l Z g o 4 6 6 x f f L K 9 w O T n n L h w 3 E h d X o b m T 7 n M z Y Y / E c w G 2 / 7 6 J 5 V g c y h O j F S L L f S I a J l y U U Q Y v / 3 f Q D U E s B A i 0 A F A A C A A g A F n j q W t v L q 4 6 j A A A A 9 g A A A B I A A A A A A A A A A A A A A A A A A A A A A E N v b m Z p Z y 9 Q Y W N r Y W d l L n h t b F B L A Q I t A B Q A A g A I A B Z 4 6 l o P y u m r p A A A A O k A A A A T A A A A A A A A A A A A A A A A A O 8 A A A B b Q 2 9 u d G V u d F 9 U e X B l c 1 0 u e G 1 s U E s B A i 0 A F A A C A A g A F n j q W k V F k f K q A A A A 2 Q A A A B M A A A A A A A A A A A A A A A A A 4 A E A A E Z v c m 1 1 b G F z L 1 N l Y 3 R p b 2 4 x L m 1 Q S w U G A A A A A A M A A w D C A A A A 1 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g g A A A A A A A D 0 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n V 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l N j B k N W Y w M S 1 m Y T B j L T R l Z T U t O D F k N y 0 0 M T h l Z D F j O D F h N D c i I C 8 + P E V u d H J 5 I F R 5 c G U 9 I k J 1 Z m Z l c k 5 l e H R S Z W Z y Z X N o I i B W Y W x 1 Z T 0 i b D E i I C 8 + P E V u d H J 5 I F R 5 c G U 9 I l J l c 3 V s d F R 5 c G U i I F Z h b H V l P S J z V G F i b G U i I C 8 + P E V u d H J 5 I F R 5 c G U 9 I k 5 h b W V V c G R h d G V k Q W Z 0 Z X J G a W x s I i B W Y W x 1 Z T 0 i b D A i I C 8 + P E V u d H J 5 I F R 5 c G U 9 I k 5 h d m l n Y X R p b 2 5 T d G V w T m F t Z S I g V m F s d W U 9 I n N O Y X Z p Z 8 S B Y 2 l q Y S 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3 L T E w V D E y O j A w O j I 1 L j M y N z M y N j d a I i A v P j x F b n R y e S B U e X B l P S J G a W x s Q 2 9 s d W 1 u V H l w Z X M i I F Z h b H V l P S J z Q m c 9 P S I g L z 4 8 R W 5 0 c n k g V H l w Z T 0 i R m l s b E N v b H V t b k 5 h b W V z I i B W Y W x 1 Z T 0 i c 1 s m c X V v d D t L b 2 x v b m 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n V s Y T E v Q X V 0 b 1 J l b W 9 2 Z W R D b 2 x 1 b W 5 z M S 5 7 S 2 9 s b 2 5 u Y T E s M H 0 m c X V v d D t d L C Z x d W 9 0 O 0 N v b H V t b k N v d W 5 0 J n F 1 b 3 Q 7 O j E s J n F 1 b 3 Q 7 S 2 V 5 Q 2 9 s d W 1 u T m F t Z X M m c X V v d D s 6 W 1 0 s J n F 1 b 3 Q 7 Q 2 9 s d W 1 u S W R l b n R p d G l l c y Z x d W 9 0 O z p b J n F 1 b 3 Q 7 U 2 V j d G l v b j E v V G F i d W x h M S 9 B d X R v U m V t b 3 Z l Z E N v b H V t b n M x L n t L b 2 x v b m 5 h M S w w f S Z x d W 9 0 O 1 0 s J n F 1 b 3 Q 7 U m V s Y X R p b 2 5 z a G l w S W 5 m b y Z x d W 9 0 O z p b X X 0 i I C 8 + P C 9 T d G F i b G V F b n R y a W V z P j w v S X R l b T 4 8 S X R l b T 4 8 S X R l b U x v Y 2 F 0 a W 9 u P j x J d G V t V H l w Z T 5 G b 3 J t d W x h P C 9 J d G V t V H l w Z T 4 8 S X R l b V B h d G g + U 2 V j d G l v b j E v V G F i d W x h M S 9 B d m 9 0 c z w v S X R l b V B h d G g + P C 9 J d G V t T G 9 j Y X R p b 2 4 + P F N 0 Y W J s Z U V u d H J p Z X M g L z 4 8 L 0 l 0 Z W 0 + P E l 0 Z W 0 + P E l 0 Z W 1 M b 2 N h d G l v b j 4 8 S X R l b V R 5 c G U + R m 9 y b X V s Y T w v S X R l b V R 5 c G U + P E l 0 Z W 1 Q Y X R o P l N l Y 3 R p b 2 4 x L 1 R h Y n V s Y T E v T W F p b i V D N C V B Q n R z J T I w d G l w c z w v S X R l b V B h d G g + P C 9 J d G V t T G 9 j Y X R p b 2 4 + P F N 0 Y W J s Z U V u d H J p Z X M g L z 4 8 L 0 l 0 Z W 0 + P C 9 J d G V t c z 4 8 L 0 x v Y 2 F s U G F j a 2 F n Z U 1 l d G F k Y X R h R m l s Z T 4 W A A A A U E s F B g A A A A A A A A A A A A A A A A A A A A A A A N o A A A A B A A A A 0 I y d 3 w E V 0 R G M e g D A T 8 K X 6 w E A A A D t s I J G n r b 6 S J k f F P y u x p o w A A A A A A I A A A A A A A N m A A D A A A A A E A A A A O o U / + Z l r T v 0 D G X G N 3 K W I H c A A A A A B I A A A K A A A A A Q A A A A 3 Y X F F v b l H K l f r 3 Z 2 3 W K o Z 1 A A A A A w 1 y U i u D Q i E w + F q k s e m w I C l 8 5 o 1 x L P r H v M A 5 k y W J s S p u T F c h I t u c 4 e u t w 2 E 7 r L f C g u 6 T b 7 N i T 1 c I / 2 o J h e G j Y M v u 6 j j B j r B o i f b Q r 7 B Z g c 8 h Q A A A C x E B / 7 o s A W L + E X T O Q a x V m S W / 9 D b 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37BEC113397CD042BD6EDCFF8C119BE6" ma:contentTypeVersion="20" ma:contentTypeDescription="Create a new document." ma:contentTypeScope="" ma:versionID="767a8b51d591b4c7a1a625a9bbc9fab2">
  <xsd:schema xmlns:xsd="http://www.w3.org/2001/XMLSchema" xmlns:xs="http://www.w3.org/2001/XMLSchema" xmlns:p="http://schemas.microsoft.com/office/2006/metadata/properties" xmlns:ns2="0e535ce0-289e-44c8-96ac-7b8db60ce256" xmlns:ns3="983f5f26-7496-47e0-ac65-18a51f6ae331" targetNamespace="http://schemas.microsoft.com/office/2006/metadata/properties" ma:root="true" ma:fieldsID="aa28c503ad81b3a8b42ed4d8aba6bb68" ns2:_="" ns3:_="">
    <xsd:import namespace="0e535ce0-289e-44c8-96ac-7b8db60ce256"/>
    <xsd:import namespace="983f5f26-7496-47e0-ac65-18a51f6ae3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element ref="ns2:Statuss" minOccurs="0"/>
                <xsd:element ref="ns2:Projektavad_x012b_t_x0101_js" minOccurs="0"/>
                <xsd:element ref="ns2:Veicam_x0101_sdarb_x012b_bas" minOccurs="0"/>
                <xsd:element ref="ns2:MediaServiceBillingMetadata" minOccurs="0"/>
                <xsd:element ref="ns2:EDUSsa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35ce0-289e-44c8-96ac-7b8db60ce2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tatuss" ma:index="23" nillable="true" ma:displayName="Statuss" ma:default="Procesā" ma:format="Dropdown" ma:internalName="Statuss">
      <xsd:simpleType>
        <xsd:union memberTypes="dms:Text">
          <xsd:simpleType>
            <xsd:restriction base="dms:Choice">
              <xsd:enumeration value="Slēgts"/>
              <xsd:enumeration value="Procesā"/>
              <xsd:enumeration value="Gaida"/>
            </xsd:restriction>
          </xsd:simpleType>
        </xsd:union>
      </xsd:simpleType>
    </xsd:element>
    <xsd:element name="Projektavad_x012b_t_x0101_js" ma:index="24" nillable="true" ma:displayName="Projekta vadītājs" ma:format="Dropdown" ma:internalName="Projektavad_x012b_t_x0101_js">
      <xsd:simpleType>
        <xsd:union memberTypes="dms:Text">
          <xsd:simpleType>
            <xsd:restriction base="dms:Choice">
              <xsd:enumeration value="Irita Grīnberga"/>
              <xsd:enumeration value="Asnāte Pūcēna"/>
              <xsd:enumeration value="Natālija Belousova"/>
              <xsd:enumeration value="Katrīna Dzene"/>
              <xsd:enumeration value="nav"/>
              <xsd:enumeration value="Andris Šmits"/>
              <xsd:enumeration value="Vladislavs Šarovs"/>
              <xsd:enumeration value="Olga Ļebedeva"/>
            </xsd:restriction>
          </xsd:simpleType>
        </xsd:union>
      </xsd:simpleType>
    </xsd:element>
    <xsd:element name="Veicam_x0101_sdarb_x012b_bas" ma:index="25" nillable="true" ma:displayName="Veicamās darbības" ma:format="Dropdown" ma:internalName="Veicam_x0101_sdarb_x012b_ba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EDUSsaite" ma:index="27" nillable="true" ma:displayName="EDUS saite" ma:format="Hyperlink" ma:internalName="EDUSsait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3f5f26-7496-47e0-ac65-18a51f6ae3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7bf1102-2311-4646-9bc8-adfc4755d057}" ma:internalName="TaxCatchAll" ma:showField="CatchAllData" ma:web="983f5f26-7496-47e0-ac65-18a51f6ae3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EA0D6-D868-47F0-9FD2-4CD9D4DE0D4A}">
  <ds:schemaRefs>
    <ds:schemaRef ds:uri="http://schemas.microsoft.com/office/2006/metadata/properties"/>
    <ds:schemaRef ds:uri="http://schemas.microsoft.com/office/infopath/2007/PartnerControls"/>
    <ds:schemaRef ds:uri="983f5f26-7496-47e0-ac65-18a51f6ae331"/>
    <ds:schemaRef ds:uri="0e535ce0-289e-44c8-96ac-7b8db60ce256"/>
  </ds:schemaRefs>
</ds:datastoreItem>
</file>

<file path=customXml/itemProps2.xml><?xml version="1.0" encoding="utf-8"?>
<ds:datastoreItem xmlns:ds="http://schemas.openxmlformats.org/officeDocument/2006/customXml" ds:itemID="{E71518BD-5A23-48F7-898C-EF1ED34D48E5}">
  <ds:schemaRefs>
    <ds:schemaRef ds:uri="http://schemas.microsoft.com/DataMashup"/>
  </ds:schemaRefs>
</ds:datastoreItem>
</file>

<file path=customXml/itemProps3.xml><?xml version="1.0" encoding="utf-8"?>
<ds:datastoreItem xmlns:ds="http://schemas.openxmlformats.org/officeDocument/2006/customXml" ds:itemID="{BD5CCC68-36EE-4CA0-9A7B-497318F74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35ce0-289e-44c8-96ac-7b8db60ce256"/>
    <ds:schemaRef ds:uri="983f5f26-7496-47e0-ac65-18a51f6ae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DDDC32-C54E-4A64-AFF5-33C9ABC314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Kopsumma</vt:lpstr>
      <vt:lpstr>K1</vt:lpstr>
      <vt:lpstr>K2</vt:lpstr>
      <vt:lpstr>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Ļaksa</dc:creator>
  <cp:keywords/>
  <dc:description/>
  <cp:lastModifiedBy>Monika Kristīne Sondore</cp:lastModifiedBy>
  <cp:revision/>
  <dcterms:created xsi:type="dcterms:W3CDTF">2025-07-10T11:28:57Z</dcterms:created>
  <dcterms:modified xsi:type="dcterms:W3CDTF">2026-04-30T08:03:39Z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0x01010037BEC113397CD042BD6EDCFF8C119BE6</vt:lpwstr>
  </property>
  <property fmtid="{D5CDD505-2E9C-101B-9397-08002B2CF9AE}" pid="3" name="MediaServiceImageTags">
    <vt:lpwstr/>
  </property>
</Properties>
</file>