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G:\PersonInfo\IVD\IEPIRKUMI\ATKLATI_KONKURSI\2025\RŪ-2025_128 BASD paplašināšana un atjaunošana (IF)\NOLIKUMS_18122025_IA\"/>
    </mc:Choice>
  </mc:AlternateContent>
  <xr:revisionPtr revIDLastSave="0" documentId="13_ncr:1_{3ED2E2B4-371D-40AF-BE03-A7FAC03E9781}" xr6:coauthVersionLast="47" xr6:coauthVersionMax="47" xr10:uidLastSave="{00000000-0000-0000-0000-000000000000}"/>
  <bookViews>
    <workbookView xWindow="-120" yWindow="-120" windowWidth="29040" windowHeight="17520" tabRatio="861" xr2:uid="{BF98CAA4-6295-4CDC-9E57-D61A40C06CA9}"/>
  </bookViews>
  <sheets>
    <sheet name="Preambula" sheetId="18" r:id="rId1"/>
    <sheet name="T1-Visparigas prasibas" sheetId="31" r:id="rId2"/>
    <sheet name="T2 - GAS Esošās tvertnes" sheetId="13" r:id="rId3"/>
    <sheet name="T3 - Jauna BP linija" sheetId="32" r:id="rId4"/>
    <sheet name="T4 - Izlaides SS" sheetId="33" r:id="rId5"/>
    <sheet name="T5 - Gaisa pūtēji" sheetId="34" r:id="rId6"/>
    <sheet name="T6 - Anammox" sheetId="35" r:id="rId7"/>
    <sheet name="T7 - Dienas darbi" sheetId="17" r:id="rId8"/>
    <sheet name="T8 - Izmaksu CAPEX kopsavilkums" sheetId="12" r:id="rId9"/>
    <sheet name="Preambula_OPEX" sheetId="37" r:id="rId10"/>
    <sheet name="T9-El. izmaksas" sheetId="38" r:id="rId11"/>
    <sheet name="T10-Reaģ. izmaksas" sheetId="39" r:id="rId12"/>
    <sheet name="T11-OPEX Kopsavilkums" sheetId="40" r:id="rId13"/>
    <sheet name="Salidzinama_cena" sheetId="41" r:id="rId14"/>
    <sheet name="Procesa garantija" sheetId="30" state="hidden" r:id="rId15"/>
    <sheet name="XYUSJDNAYGND" sheetId="36" state="hidden" r:id="rId16"/>
  </sheets>
  <definedNames>
    <definedName name="_xlnm.Print_Area" localSheetId="7">#N/A</definedName>
    <definedName name="_xlnm.Print_Area" localSheetId="8">#N/A</definedName>
  </definedNames>
  <calcPr calcId="191028" iterateDelta="1E-4"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40" l="1"/>
  <c r="I8" i="39"/>
  <c r="G18" i="38"/>
  <c r="F35" i="17"/>
  <c r="D6" i="40"/>
  <c r="D5" i="40"/>
  <c r="E4" i="38"/>
  <c r="F10" i="12"/>
  <c r="F32" i="17"/>
  <c r="F33" i="17"/>
  <c r="F34" i="17"/>
  <c r="F36" i="17"/>
  <c r="F37" i="17"/>
  <c r="F38" i="17"/>
  <c r="F39" i="17"/>
  <c r="F40" i="17"/>
  <c r="F31" i="17"/>
  <c r="F41" i="17" s="1"/>
  <c r="F45" i="17" s="1"/>
  <c r="F28" i="17"/>
  <c r="F13" i="17"/>
  <c r="F29" i="17" s="1"/>
  <c r="F44" i="17" s="1"/>
  <c r="F14" i="17"/>
  <c r="F15" i="17"/>
  <c r="F16" i="17"/>
  <c r="F17" i="17"/>
  <c r="F18" i="17"/>
  <c r="F19" i="17"/>
  <c r="F20" i="17"/>
  <c r="F21" i="17"/>
  <c r="F22" i="17"/>
  <c r="F23" i="17"/>
  <c r="F24" i="17"/>
  <c r="F25" i="17"/>
  <c r="F26" i="17"/>
  <c r="F27" i="17"/>
  <c r="F12" i="17"/>
  <c r="F9" i="17"/>
  <c r="F7" i="17"/>
  <c r="F8" i="17"/>
  <c r="F6" i="17"/>
  <c r="F10" i="17" s="1"/>
  <c r="F43" i="17" s="1"/>
  <c r="F11" i="12"/>
  <c r="F9" i="12"/>
  <c r="F8" i="12"/>
  <c r="F7" i="12"/>
  <c r="F46" i="17" l="1"/>
  <c r="F12" i="12" s="1"/>
  <c r="D6" i="41"/>
  <c r="G6" i="39"/>
  <c r="G5" i="39"/>
  <c r="I5" i="39"/>
  <c r="G16" i="38"/>
  <c r="G5" i="38"/>
  <c r="G6" i="38"/>
  <c r="G7" i="38"/>
  <c r="G8" i="38"/>
  <c r="G9" i="38"/>
  <c r="G10" i="38"/>
  <c r="G11" i="38"/>
  <c r="G12" i="38"/>
  <c r="G13" i="38"/>
  <c r="G14" i="38"/>
  <c r="G15" i="38"/>
  <c r="G4" i="38"/>
  <c r="F4" i="38"/>
  <c r="D4" i="38"/>
  <c r="H7" i="39"/>
  <c r="H6" i="39"/>
  <c r="C17" i="38"/>
  <c r="D16" i="38"/>
  <c r="E16" i="38"/>
  <c r="F13" i="38"/>
  <c r="F5" i="38"/>
  <c r="F6" i="38"/>
  <c r="F7" i="38"/>
  <c r="F8" i="38"/>
  <c r="F9" i="38"/>
  <c r="F10" i="38"/>
  <c r="F11" i="38"/>
  <c r="F12" i="38"/>
  <c r="F14" i="38"/>
  <c r="F15" i="38"/>
  <c r="F16" i="38"/>
  <c r="A9" i="35"/>
  <c r="A10" i="35"/>
  <c r="A11" i="35"/>
  <c r="A12" i="35"/>
  <c r="A6" i="35"/>
  <c r="A7" i="35"/>
  <c r="A8" i="35"/>
  <c r="A10" i="34"/>
  <c r="A7" i="34"/>
  <c r="A8" i="34"/>
  <c r="A9" i="34"/>
  <c r="A6" i="34"/>
  <c r="A16" i="32"/>
  <c r="A17" i="32"/>
  <c r="A18" i="32"/>
  <c r="A19" i="32"/>
  <c r="A20" i="32"/>
  <c r="A16" i="33"/>
  <c r="A17" i="33"/>
  <c r="A18" i="33"/>
  <c r="A19" i="33"/>
  <c r="A20" i="33"/>
  <c r="A6" i="33"/>
  <c r="A7" i="33"/>
  <c r="A8" i="33"/>
  <c r="A9" i="33"/>
  <c r="A10" i="33"/>
  <c r="A11" i="33"/>
  <c r="A12" i="33"/>
  <c r="A13" i="33"/>
  <c r="A14" i="33"/>
  <c r="A15" i="33"/>
  <c r="A7" i="12"/>
  <c r="A8" i="12"/>
  <c r="A9" i="12"/>
  <c r="A10" i="12"/>
  <c r="A11" i="12"/>
  <c r="A12" i="12"/>
  <c r="A13" i="12"/>
  <c r="A6" i="13"/>
  <c r="A7" i="13"/>
  <c r="A8" i="13"/>
  <c r="A9" i="13"/>
  <c r="A10" i="13"/>
  <c r="A11" i="13"/>
  <c r="A12" i="13"/>
  <c r="A6" i="32"/>
  <c r="A7" i="32"/>
  <c r="A8" i="32"/>
  <c r="A9" i="32"/>
  <c r="A10" i="32"/>
  <c r="A11" i="32"/>
  <c r="A12" i="32"/>
  <c r="A13" i="32"/>
  <c r="A14" i="32"/>
  <c r="A15" i="32"/>
  <c r="B45" i="17"/>
  <c r="B44" i="17"/>
  <c r="B43" i="17"/>
  <c r="A13" i="35"/>
  <c r="A14" i="35"/>
  <c r="A15" i="35"/>
  <c r="A16" i="35"/>
  <c r="A17" i="35"/>
  <c r="A13" i="13"/>
  <c r="A14" i="13"/>
  <c r="A15" i="13"/>
  <c r="A16" i="13"/>
  <c r="A17" i="13"/>
  <c r="A11" i="34"/>
  <c r="A12" i="34"/>
  <c r="A13" i="34"/>
  <c r="A14" i="34"/>
  <c r="A15" i="34"/>
  <c r="A16" i="34"/>
  <c r="A17" i="34"/>
  <c r="A18" i="34"/>
  <c r="I7" i="39"/>
  <c r="I6" i="39"/>
  <c r="D7" i="38"/>
  <c r="E7" i="38"/>
  <c r="D10" i="38"/>
  <c r="E10" i="38"/>
  <c r="D11" i="38"/>
  <c r="E11" i="38"/>
  <c r="D13" i="38"/>
  <c r="E13" i="38"/>
  <c r="D8" i="38"/>
  <c r="E8" i="38"/>
  <c r="D14" i="38"/>
  <c r="E14" i="38"/>
  <c r="D5" i="38"/>
  <c r="E5" i="38"/>
  <c r="D12" i="38"/>
  <c r="E12" i="38"/>
  <c r="D6" i="38"/>
  <c r="E6" i="38"/>
  <c r="D9" i="38"/>
  <c r="E9" i="38"/>
  <c r="D15" i="38"/>
  <c r="E15" i="38"/>
  <c r="F6" i="12"/>
  <c r="F13" i="12" s="1"/>
  <c r="D5" i="41" s="1"/>
  <c r="D7" i="41" l="1"/>
</calcChain>
</file>

<file path=xl/sharedStrings.xml><?xml version="1.0" encoding="utf-8"?>
<sst xmlns="http://schemas.openxmlformats.org/spreadsheetml/2006/main" count="402" uniqueCount="274">
  <si>
    <r>
      <t xml:space="preserve">       </t>
    </r>
    <r>
      <rPr>
        <b/>
        <sz val="12"/>
        <rFont val="Times New Roman"/>
        <family val="1"/>
        <charset val="186"/>
      </rPr>
      <t>1.1</t>
    </r>
    <r>
      <rPr>
        <b/>
        <sz val="7"/>
        <rFont val="Times New Roman"/>
        <family val="1"/>
        <charset val="186"/>
      </rPr>
      <t xml:space="preserve">       </t>
    </r>
    <r>
      <rPr>
        <b/>
        <sz val="12"/>
        <rFont val="Times New Roman"/>
        <family val="1"/>
        <charset val="186"/>
      </rPr>
      <t>VISPĀRĪGĀ DAĻA</t>
    </r>
  </si>
  <si>
    <t>Līguma noteikumi, Tehniskās specifikācijas (Pasūtītāja prasības) ir lasāmi kontekstā ar šīm Izmaksu tabulām.</t>
  </si>
  <si>
    <r>
      <t xml:space="preserve">      </t>
    </r>
    <r>
      <rPr>
        <b/>
        <sz val="14"/>
        <rFont val="Times New Roman"/>
        <family val="1"/>
        <charset val="186"/>
      </rPr>
      <t>1.2</t>
    </r>
    <r>
      <rPr>
        <b/>
        <sz val="7"/>
        <rFont val="Times New Roman"/>
        <family val="1"/>
        <charset val="186"/>
      </rPr>
      <t xml:space="preserve">      </t>
    </r>
    <r>
      <rPr>
        <b/>
        <sz val="12"/>
        <rFont val="Times New Roman"/>
        <family val="1"/>
        <charset val="186"/>
      </rPr>
      <t>IZMAKSU TABULU PIELIETOJUMS</t>
    </r>
  </si>
  <si>
    <r>
      <t xml:space="preserve">       </t>
    </r>
    <r>
      <rPr>
        <b/>
        <sz val="12"/>
        <rFont val="Times New Roman"/>
        <family val="1"/>
        <charset val="186"/>
      </rPr>
      <t>1.3</t>
    </r>
    <r>
      <rPr>
        <b/>
        <sz val="7"/>
        <rFont val="Times New Roman"/>
        <family val="1"/>
        <charset val="186"/>
      </rPr>
      <t xml:space="preserve">       </t>
    </r>
    <r>
      <rPr>
        <b/>
        <sz val="12"/>
        <rFont val="Times New Roman"/>
        <family val="1"/>
        <charset val="186"/>
      </rPr>
      <t>PREAMBULAS PIELIETOJUMS IZMAIŅU VEIKŠANAI</t>
    </r>
  </si>
  <si>
    <t>Šī preambula ir attiecināma uz jebkādām izmaiņām, kas var būt nepieciešamas Līguma izpildes laikā.</t>
  </si>
  <si>
    <r>
      <t xml:space="preserve">       </t>
    </r>
    <r>
      <rPr>
        <b/>
        <sz val="12"/>
        <rFont val="Times New Roman"/>
        <family val="1"/>
        <charset val="186"/>
      </rPr>
      <t>1.4</t>
    </r>
    <r>
      <rPr>
        <b/>
        <sz val="7"/>
        <rFont val="Times New Roman"/>
        <family val="1"/>
        <charset val="186"/>
      </rPr>
      <t xml:space="preserve">       </t>
    </r>
    <r>
      <rPr>
        <b/>
        <sz val="12"/>
        <rFont val="Times New Roman"/>
        <family val="1"/>
        <charset val="186"/>
      </rPr>
      <t>DEFINĪCIJAS</t>
    </r>
  </si>
  <si>
    <t>Šajā preambulā un izmaksu tabulās izmantotiem vārdiem un izteicieniem ir tāda pati nozīme kāda tiem piešķirta līguma noteikumos.</t>
  </si>
  <si>
    <t>Domu zīme starp diviem parametriem nozīmē tādu parametru apgabalu, kas ir lielāks par rādītāju pirms domu zīmes, bet nav lielāks par rādītāju aiz domu zīmes.</t>
  </si>
  <si>
    <r>
      <t xml:space="preserve">      </t>
    </r>
    <r>
      <rPr>
        <b/>
        <sz val="14"/>
        <rFont val="Times New Roman"/>
        <family val="1"/>
        <charset val="186"/>
      </rPr>
      <t>1.5</t>
    </r>
    <r>
      <rPr>
        <b/>
        <sz val="7"/>
        <rFont val="Times New Roman"/>
        <family val="1"/>
        <charset val="186"/>
      </rPr>
      <t xml:space="preserve">      </t>
    </r>
    <r>
      <rPr>
        <b/>
        <sz val="12"/>
        <rFont val="Times New Roman"/>
        <family val="1"/>
        <charset val="186"/>
      </rPr>
      <t>POZĪCIJU IZCENOŠANA</t>
    </r>
  </si>
  <si>
    <t>Uzņēmējam savā piedāvājumā ir jānorāda cenas visām izmaksu tabulās paredzētajām pozīcijām.</t>
  </si>
  <si>
    <r>
      <t xml:space="preserve">      </t>
    </r>
    <r>
      <rPr>
        <b/>
        <sz val="14"/>
        <rFont val="Times New Roman"/>
        <family val="1"/>
        <charset val="186"/>
      </rPr>
      <t>1.6</t>
    </r>
    <r>
      <rPr>
        <b/>
        <sz val="7"/>
        <rFont val="Times New Roman"/>
        <family val="1"/>
        <charset val="186"/>
      </rPr>
      <t xml:space="preserve">      </t>
    </r>
    <r>
      <rPr>
        <b/>
        <sz val="12"/>
        <rFont val="Times New Roman"/>
        <family val="1"/>
        <charset val="186"/>
      </rPr>
      <t>IZMAIŅAS</t>
    </r>
  </si>
  <si>
    <t>Piedāvājumu iesniegšanas laikā:</t>
  </si>
  <si>
    <t>Izmaksu tabulās norādītie pozīciju apraksti nevar tikt mainīti.</t>
  </si>
  <si>
    <t>Izmaksu tabulām nevar tikt pievienotas papildus pozīcijas.</t>
  </si>
  <si>
    <r>
      <t xml:space="preserve">      </t>
    </r>
    <r>
      <rPr>
        <b/>
        <sz val="14"/>
        <rFont val="Times New Roman"/>
        <family val="1"/>
        <charset val="186"/>
      </rPr>
      <t>1.7</t>
    </r>
    <r>
      <rPr>
        <b/>
        <sz val="7"/>
        <rFont val="Times New Roman"/>
        <family val="1"/>
        <charset val="186"/>
      </rPr>
      <t xml:space="preserve">      </t>
    </r>
    <r>
      <rPr>
        <b/>
        <sz val="12"/>
        <rFont val="Times New Roman"/>
        <family val="1"/>
        <charset val="186"/>
      </rPr>
      <t>POZĪCIJU NUMURI</t>
    </r>
  </si>
  <si>
    <t>Pozīciju numuri nav daļa no pozīcijas apraksta un tie nav jāņem vērā interpretējot līgumu.</t>
  </si>
  <si>
    <r>
      <t xml:space="preserve">      </t>
    </r>
    <r>
      <rPr>
        <b/>
        <sz val="14"/>
        <rFont val="Times New Roman"/>
        <family val="1"/>
        <charset val="186"/>
      </rPr>
      <t>1.8</t>
    </r>
    <r>
      <rPr>
        <b/>
        <sz val="7"/>
        <rFont val="Times New Roman"/>
        <family val="1"/>
        <charset val="186"/>
      </rPr>
      <t xml:space="preserve">      </t>
    </r>
    <r>
      <rPr>
        <b/>
        <sz val="12"/>
        <rFont val="Times New Roman"/>
        <family val="1"/>
        <charset val="186"/>
      </rPr>
      <t>IZMAKSAS PAR PABEIGTIEM DARBIEM</t>
    </r>
  </si>
  <si>
    <t>Izmaksu tabulās norādītajām summām ir jābūt par pilnībā pabeigtiem darbiem. Uzņēmējam, norādot pozīcijas izmaksas, ir jāņem vērā visas līgumā noteiktās prasības. Izņemot gadījumus, kad izmaksu tabulās ir paredzētas atsevišķas pozīcijas, Uzņēmēja norādītajām summām ir jāietver visas izmaksas, lai nodrošināto Pasūtītāja prasībām atbilstošu Darbu nodošanu.</t>
  </si>
  <si>
    <r>
      <t xml:space="preserve">       </t>
    </r>
    <r>
      <rPr>
        <b/>
        <sz val="12"/>
        <rFont val="Times New Roman"/>
        <family val="1"/>
        <charset val="186"/>
      </rPr>
      <t>1.9</t>
    </r>
    <r>
      <rPr>
        <b/>
        <sz val="7"/>
        <rFont val="Times New Roman"/>
        <family val="1"/>
        <charset val="186"/>
      </rPr>
      <t xml:space="preserve">       </t>
    </r>
    <r>
      <rPr>
        <b/>
        <sz val="12"/>
        <rFont val="Times New Roman"/>
        <family val="1"/>
        <charset val="186"/>
      </rPr>
      <t>IZMAKSAS ATBILSTOŠI DARBU VEIDAM</t>
    </r>
  </si>
  <si>
    <t>Uzņēmēja izmaksu tabulās norādītajām summām jāatspoguļo patiesās veicamo darbu izmaksas saskaņā ar līgumu. Peļņa, virs izdevumi un citas līdzīga rakstura izmaksas (ja vien tām nav paredzētas atsevišķas pozīcijas) ir sadalāmas vienmērīgi pa visām izmaksu tabulas pozīcijām. Tādi virs izdevumi, kas attiecināmi tikai uz atsevišķām darbu daļām, atbilstoši jāiekļauj uz darbu daļu attiecināmo pozīciju izmaksās.</t>
  </si>
  <si>
    <t>1.tabula:</t>
  </si>
  <si>
    <t xml:space="preserve">Izmaksas Līguma vispārīgajām prasībām </t>
  </si>
  <si>
    <t xml:space="preserve">Pozīcijas Nr. </t>
  </si>
  <si>
    <t xml:space="preserve">Apraksts </t>
  </si>
  <si>
    <t xml:space="preserve">Summa, EUR </t>
  </si>
  <si>
    <t>Vispārīgās prasības</t>
  </si>
  <si>
    <t>1</t>
  </si>
  <si>
    <t>Garantijas</t>
  </si>
  <si>
    <t>1.1</t>
  </si>
  <si>
    <t>Izpildes nodrošinājums</t>
  </si>
  <si>
    <t>1.2</t>
  </si>
  <si>
    <t>Avansa maksājuma garantija</t>
  </si>
  <si>
    <t>1.3</t>
  </si>
  <si>
    <t>Ieturējuma naudas summas garantija</t>
  </si>
  <si>
    <t>2</t>
  </si>
  <si>
    <t>Apdrošināšana</t>
  </si>
  <si>
    <t>2.1</t>
  </si>
  <si>
    <t>Civiltiesiskā apdrošināšana pret kaitējumu trešajām personām un to īpašumam</t>
  </si>
  <si>
    <t>3</t>
  </si>
  <si>
    <t>Publicitāte</t>
  </si>
  <si>
    <t>3.1</t>
  </si>
  <si>
    <t>Lielformāta informatīvie stendi</t>
  </si>
  <si>
    <t>3.2</t>
  </si>
  <si>
    <t>Būvtāfeles</t>
  </si>
  <si>
    <t>3.3</t>
  </si>
  <si>
    <t>Pastāvīgās informatīvās plāksnes</t>
  </si>
  <si>
    <t>4</t>
  </si>
  <si>
    <t>Inženiera biroja ierīkošana un uzturēšana</t>
  </si>
  <si>
    <t>5</t>
  </si>
  <si>
    <t>Būvprojekta minimālā sastāvā (MBP) izstrāde</t>
  </si>
  <si>
    <t>6</t>
  </si>
  <si>
    <t>Būvprojekta (BP) izstrāde</t>
  </si>
  <si>
    <t>7</t>
  </si>
  <si>
    <t>Attīstības konceptuālais projekts</t>
  </si>
  <si>
    <t>8</t>
  </si>
  <si>
    <t>Būvlaukuma sagatavošana</t>
  </si>
  <si>
    <t>1.tabulas summa (pārnesama uz 8.tabulas 1.aili)</t>
  </si>
  <si>
    <t>2.tabula:</t>
  </si>
  <si>
    <t>Izmaksas GAS procesa ieviešanai esošajām bioloģiskā procesa līnijām</t>
  </si>
  <si>
    <t>Summa, EUR</t>
  </si>
  <si>
    <t>Būves un iekārtas Granulēto aktīvo dūņu (GAS) procesa ierīkošanai esošajām bioloģiskā procesa līnijām</t>
  </si>
  <si>
    <t>Iekšējā elektroapgāde un vājstrāvas tīkli</t>
  </si>
  <si>
    <t>Ārējie cauruļvadi</t>
  </si>
  <si>
    <t>Ārējais un teritorijas apgaismojums</t>
  </si>
  <si>
    <t>Pievadceļi un laukumi</t>
  </si>
  <si>
    <t>Teritorijas labiekārtošana</t>
  </si>
  <si>
    <t>Ārējā elektroapgāde</t>
  </si>
  <si>
    <t>Procesa vadība un kontrole (SCADA) un visrvadības sistēma (VVS)</t>
  </si>
  <si>
    <t>Ekspluatācijas rokasgrāmata</t>
  </si>
  <si>
    <t>Apmācības</t>
  </si>
  <si>
    <t>Ķimikālijas un materiāli pārbaudēm</t>
  </si>
  <si>
    <t>Pārbaudes pirms darbu nodošanas</t>
  </si>
  <si>
    <t>Pārbaudes pēc darbu nodošanas</t>
  </si>
  <si>
    <t>3.tabula:</t>
  </si>
  <si>
    <t>Plūsmas mērīšanas un sadales būves un iekārtas</t>
  </si>
  <si>
    <t>Jaunās bioloģiskā processa tvertnes ar aprīkojumu</t>
  </si>
  <si>
    <t>Jaunie otrējie nostādinātāji ar aprīkojumu</t>
  </si>
  <si>
    <t>Jauna dūņu recirkulācijas sūkņu stacija ar GAS aprīkojumu</t>
  </si>
  <si>
    <t>4.tabula:</t>
  </si>
  <si>
    <t>Izmaksas Izlaides sūkņu stacijas un spiedvadu pārbūvei</t>
  </si>
  <si>
    <t>Sūkņu stacijas tehnoloģiskā aprīkojuma pārbūve</t>
  </si>
  <si>
    <t>Jauna transformatora izbūve</t>
  </si>
  <si>
    <t>Sūkņu stacijas ēkas atjaunošana</t>
  </si>
  <si>
    <t>Spiedvadu pārbūve</t>
  </si>
  <si>
    <t>Procesa vadība un kontrole (SCADA)</t>
  </si>
  <si>
    <t>5.tabula:</t>
  </si>
  <si>
    <t>Gaisa pūtēju nomaiņa</t>
  </si>
  <si>
    <t>Gaisa padeves sistēmas pārbūve</t>
  </si>
  <si>
    <t>Aerācijas sistēmas nomaiņa esošajās tvertnēs</t>
  </si>
  <si>
    <t>Mikseru nomaiņa esošajās tvertnēs</t>
  </si>
  <si>
    <t>Metanola mikrodozēšanas sistēmas pārbūve</t>
  </si>
  <si>
    <t>6.tabula:</t>
  </si>
  <si>
    <t>Izmaksas Dūņūdens deamonifikācijas procesa izbūvei</t>
  </si>
  <si>
    <t>Deamonifikācijas iekārta dūņūdens attīrīšanai</t>
  </si>
  <si>
    <t>Teritorijas apgaismojums</t>
  </si>
  <si>
    <t>7.tabula: Dienas darbi</t>
  </si>
  <si>
    <t>Pozīcijas                 Nr.</t>
  </si>
  <si>
    <t>Pozīcijas apraksts</t>
  </si>
  <si>
    <t>Vienība</t>
  </si>
  <si>
    <t>Daudz.</t>
  </si>
  <si>
    <t>Summa                 EUR</t>
  </si>
  <si>
    <t>EUR</t>
  </si>
  <si>
    <t>Darbaspēks</t>
  </si>
  <si>
    <t>Strādnieki</t>
  </si>
  <si>
    <t>h</t>
  </si>
  <si>
    <t>Amatnieki</t>
  </si>
  <si>
    <t>Mašīnu operatori</t>
  </si>
  <si>
    <t>1.4</t>
  </si>
  <si>
    <t>Darbu vadītājs</t>
  </si>
  <si>
    <t>Kopā:</t>
  </si>
  <si>
    <t>Materiāls</t>
  </si>
  <si>
    <t>Portland cements</t>
  </si>
  <si>
    <t>t</t>
  </si>
  <si>
    <t>2.2</t>
  </si>
  <si>
    <t>Sulfātnoturīgs cements</t>
  </si>
  <si>
    <t>2.3</t>
  </si>
  <si>
    <t>Tērauda armatūra</t>
  </si>
  <si>
    <t>2.4</t>
  </si>
  <si>
    <t>Šķembu izsijas fr.0-20mm</t>
  </si>
  <si>
    <t>m³</t>
  </si>
  <si>
    <t>2.5</t>
  </si>
  <si>
    <t>Šķembas fr.20-40mm</t>
  </si>
  <si>
    <t>2.6</t>
  </si>
  <si>
    <t>Grants</t>
  </si>
  <si>
    <t>2.7</t>
  </si>
  <si>
    <t>Vidēji rupja smilts</t>
  </si>
  <si>
    <t>2.8</t>
  </si>
  <si>
    <t>Smalkgraudaina betona maisījums (fr.&lt;20mm)</t>
  </si>
  <si>
    <t>2.9</t>
  </si>
  <si>
    <t>Smalkgraudaina betona maisījums (fr.21 - 40mm)</t>
  </si>
  <si>
    <t>2.10</t>
  </si>
  <si>
    <t>Rupjgraudaina betona maisījums (fr.&gt;41mm)</t>
  </si>
  <si>
    <t>2.11</t>
  </si>
  <si>
    <t>Vairogi tranšejas stiprinājumam</t>
  </si>
  <si>
    <t>m²</t>
  </si>
  <si>
    <t>2.12</t>
  </si>
  <si>
    <t>Rievsienas</t>
  </si>
  <si>
    <t>2.13</t>
  </si>
  <si>
    <t>Zāģmateriāli tranšeju stiprinājumiem</t>
  </si>
  <si>
    <t>litri</t>
  </si>
  <si>
    <t>2.14</t>
  </si>
  <si>
    <t>Dīzeļdegviela</t>
  </si>
  <si>
    <t>2.15</t>
  </si>
  <si>
    <t>Benzīns</t>
  </si>
  <si>
    <t>2.16</t>
  </si>
  <si>
    <t>Motoreļļa</t>
  </si>
  <si>
    <t>2.17</t>
  </si>
  <si>
    <t>Smērvielas</t>
  </si>
  <si>
    <t>Iekārtas un mehānismi</t>
  </si>
  <si>
    <r>
      <t>Kompresors, tai skaitā šļūtenes,  brīva gaisa padeve pie 7kg/cm</t>
    </r>
    <r>
      <rPr>
        <vertAlign val="superscript"/>
        <sz val="11.5"/>
        <rFont val="Times New Roman"/>
        <family val="1"/>
        <charset val="186"/>
      </rPr>
      <t>2</t>
    </r>
  </si>
  <si>
    <r>
      <t>Gaisa kompresijas vibrācijas iekārta (</t>
    </r>
    <r>
      <rPr>
        <i/>
        <sz val="11.5"/>
        <rFont val="Times New Roman"/>
        <family val="1"/>
        <charset val="186"/>
      </rPr>
      <t>vibrator poker air</t>
    </r>
    <r>
      <rPr>
        <sz val="11.5"/>
        <rFont val="Times New Roman"/>
        <family val="1"/>
        <charset val="186"/>
      </rPr>
      <t xml:space="preserve">) </t>
    </r>
  </si>
  <si>
    <t>Celtnis</t>
  </si>
  <si>
    <t>3.4</t>
  </si>
  <si>
    <t>Pašizgāzējs</t>
  </si>
  <si>
    <t>3.5</t>
  </si>
  <si>
    <t>Ekskavators uz balsta - trieciena drupinātājs</t>
  </si>
  <si>
    <t>3.6</t>
  </si>
  <si>
    <t>Ekskavators</t>
  </si>
  <si>
    <t>3.7</t>
  </si>
  <si>
    <t>Ģeneratoragregāts</t>
  </si>
  <si>
    <t>3.8</t>
  </si>
  <si>
    <t>Ūdens pazemināšanas iekārta</t>
  </si>
  <si>
    <t>3.9</t>
  </si>
  <si>
    <t>Kravas automašīna</t>
  </si>
  <si>
    <t>3.10</t>
  </si>
  <si>
    <t>Mikroautobuss vai pikaps</t>
  </si>
  <si>
    <t>Tabulas Nr.7 -  Dienas darbi kopsavilkums</t>
  </si>
  <si>
    <t>8.tabula:</t>
  </si>
  <si>
    <t>Pozīcijas
Nr.</t>
  </si>
  <si>
    <t>Apraksts</t>
  </si>
  <si>
    <t>Summa,
EUR</t>
  </si>
  <si>
    <t>GAS procesa ieviešana esošām bioloģiskā procesa līnijām</t>
  </si>
  <si>
    <t>Jaunas bioloģiskā procesa līnijas ar nostādinātājiem un GAS procesu izbūve</t>
  </si>
  <si>
    <t>Izlaides sūkņu stacijas un spiedvadu pārbūve</t>
  </si>
  <si>
    <t>Gaisa pūtēju nomaiņa, gaisa padeves sistēmas pārbūve, aerācijas sistēmas nomaiņa esošajās bioloģiskā procesa tvertnēs</t>
  </si>
  <si>
    <t>Dūņūdens deamonifikācijas procesa izbūve</t>
  </si>
  <si>
    <t>Dienas darbi</t>
  </si>
  <si>
    <t>Līguma summa kopā bez PVN (aiļu 1. līdz 7. summa)</t>
  </si>
  <si>
    <t xml:space="preserve">Uzņēmējam zemāk dotajās tabulās ir jāsniedz informācija par visu elektroenerģijas patēriņu, kas saistīts ar BAS  tehnoloģisko procesu attiecinot to uz BAS vidējo attīrītā notekūdeņu daudzumu gadā. </t>
  </si>
  <si>
    <t>Uzņēmējam, jebkurš aprīkojums, kurš nav iekļauts tabulā un kurš ir tieši saistīts ar attīrāmā apjomu BAS (kura elektriskā jauda ir lielāka par 1 kW) ir jāiekļauj tabulā izmantojot speciāli tam paredzēto aili tabulas apakšējā daļā. Nepieciešamais papildus aiļu skaits pievienojams pēc vajadzības.</t>
  </si>
  <si>
    <t>Uzņēmējam zemāk dotajās tabulās ir jāsniedz informācija par visu ķimikāliju patēriņu, kas saistīts ar  notekūdeņu un dūņūdens attīrīšanu BAS.</t>
  </si>
  <si>
    <t>Uzņēmējam, jebkura ķimikālija, kura nav iekļauta tabulā un kura ir tieši saistīta ar attīrāmā notekūdeņu vai dūņūdens apjomu BAS, ir jāiekļauj tabulā izmantojot tabulas apakšējā daļā paredzēto aili. Papildus nepieciešamo aiļu skaits pievienojams pēc vajadzības.</t>
  </si>
  <si>
    <t>Ailes Nr.</t>
  </si>
  <si>
    <t>Aprīkojums</t>
  </si>
  <si>
    <t>Enerģijas patēriņš (kWh/m3 BAS attīrīto notekūdeņu)</t>
  </si>
  <si>
    <t>Elektroenerģijas vienības cena bez PVN (EUR/kWh)</t>
  </si>
  <si>
    <t>Enerģijas izmaksas uz m3 BAS attīrīto notekūdeņu (EUR/m3)</t>
  </si>
  <si>
    <t>Vidējais  BAS attīrīto notekūdeņu daudzums gadā (m3/gadā)</t>
  </si>
  <si>
    <t>Kopējā gada elektroenerģijas izmaksa (EUR/gadā)</t>
  </si>
  <si>
    <t>1.</t>
  </si>
  <si>
    <t>Notekūdeņu attīrīšanas bioloģiskā procesa aerācijas gaisa pūtēji</t>
  </si>
  <si>
    <t>2.</t>
  </si>
  <si>
    <t>Notekūdeņu attīrīšanas bioloģiskā procesa tvertņu mikseri</t>
  </si>
  <si>
    <t>3.</t>
  </si>
  <si>
    <t>Notekūdeņu attīrīšanas bioloģiskā procesa dūņu recirkulācijas sūkņi, ieskaitot GAS sistēmas sūkņus</t>
  </si>
  <si>
    <t>4.</t>
  </si>
  <si>
    <t>Notekūdeņu attīrīšanas bioloģiskā procesa lieko dūņu sūkņi</t>
  </si>
  <si>
    <t>5.</t>
  </si>
  <si>
    <t>Otrējo nostādinātāju tehnoloģiskais un mehāniskais aprīkojums</t>
  </si>
  <si>
    <t>6.</t>
  </si>
  <si>
    <t xml:space="preserve">Dzelzs sulfāta dozācijas sūkņi </t>
  </si>
  <si>
    <t>7.</t>
  </si>
  <si>
    <t>Metanola dozācijas sūkņi</t>
  </si>
  <si>
    <t>8.</t>
  </si>
  <si>
    <t>Dūņūdens pārsūknēšanas sūkņi</t>
  </si>
  <si>
    <t>9.</t>
  </si>
  <si>
    <t>Maisītāji anamox iekārtu tvertnēs</t>
  </si>
  <si>
    <t>10.</t>
  </si>
  <si>
    <t>Gaisa pūtēji anamox procesa tvertnēm</t>
  </si>
  <si>
    <t>11.</t>
  </si>
  <si>
    <t>Dūņu recirkulācijas sūkņi</t>
  </si>
  <si>
    <t>12.</t>
  </si>
  <si>
    <t>Lieko dūņu sūkņi</t>
  </si>
  <si>
    <t>13.</t>
  </si>
  <si>
    <t>Cits procesa vai pārsūknēšanas aprīkojums, kura elektriskā jauda lielāka par 1 kW (ja nepieciešamas, pievieno papildus ailes)</t>
  </si>
  <si>
    <t>14.</t>
  </si>
  <si>
    <t>Kopā enerģijas patēriņš (kWh/m3) (1. līdz 13.aiļu summa)</t>
  </si>
  <si>
    <t>-</t>
  </si>
  <si>
    <t>15.</t>
  </si>
  <si>
    <t xml:space="preserve">Ķimikālija </t>
  </si>
  <si>
    <t>Ķimikāliju patēriņš (kg/1000m3 BAS attīrīto notekūdeņu)</t>
  </si>
  <si>
    <t>Ķimikāliju patēriņš (L/1000m3 BAS attīrīto notekūdeņu)</t>
  </si>
  <si>
    <t>Ķimikāliju vienības cena bez PVN (EUR/kg)</t>
  </si>
  <si>
    <t>Ķimikāliju vienības cena bez PVN (EUR/L)</t>
  </si>
  <si>
    <t>Ķimikālijas izmaksas uz m3 BAS attīrīto notekūdeņu (EUR/m3)</t>
  </si>
  <si>
    <t>Vidējais BAS attīrīto notekūdeņu daudzums gadā (m3/gadā)</t>
  </si>
  <si>
    <t>Kopējā gada ķimikāliju izmaksa (EUR/gadā)</t>
  </si>
  <si>
    <t xml:space="preserve">Dzelzs sulfāts </t>
  </si>
  <si>
    <t>Metanols</t>
  </si>
  <si>
    <t>Citas ķimikālijas (norādīt kādas)</t>
  </si>
  <si>
    <t>Ekspluatācijas izmaksa</t>
  </si>
  <si>
    <t>Kopējā gada  izmaksa (EUR/gadā)</t>
  </si>
  <si>
    <t>Kopējā gada procesa elektroenerģijas izmaksa (EUR/gadā)</t>
  </si>
  <si>
    <t>Kopējā gada procesa ķimikāliju izmaksa (EUR/gadā)</t>
  </si>
  <si>
    <t>Gada maksa par virsvadības sistēmas (VVS) abonēšanu (EUR/gadā)</t>
  </si>
  <si>
    <t>Kopējās gada ekspluatācijas izmaksas OPEX (1. līdz 3.aiļu summa)</t>
  </si>
  <si>
    <t>Garantētā patēriņa mērvienība*</t>
  </si>
  <si>
    <t>Garantētā patēriņa lielums</t>
  </si>
  <si>
    <t>Elektroenerģijas patēriņš</t>
  </si>
  <si>
    <t>kWh/m3</t>
  </si>
  <si>
    <t>Nātrija hipohlorīds (koncentrācija 12%, šķidrā veidā)</t>
  </si>
  <si>
    <t>kg/1000m3</t>
  </si>
  <si>
    <t>Kālija permanganāts (koncentrācija 99%, pulvera veidā)</t>
  </si>
  <si>
    <t>Nātrija hidroksīds (koncentrācija 99%, pulvera veidā)</t>
  </si>
  <si>
    <t>Antiskalants</t>
  </si>
  <si>
    <t xml:space="preserve">Citas ķimikālijas </t>
  </si>
  <si>
    <t>*</t>
  </si>
  <si>
    <t>Attiecināms uz sagatavotā ūdens daudzumu</t>
  </si>
  <si>
    <t>&lt;LogRetrievalOptions&gt;&lt;EndTime&gt;&lt;EndTimeData&gt;&lt;Method&gt;Current&lt;/Method&gt;&lt;Nearest&gt;None&lt;/Nearest&gt;&lt;Offset&gt;&lt;TimeInterval&gt;&lt;Value&gt;1&lt;/Value&gt;&lt;Unit&gt;None&lt;/Unit&gt;&lt;CellUse&gt;False&lt;/CellUse&gt;&lt;CellValue&gt;&lt;/CellValue&gt;&lt;CellDate&gt;&lt;/CellDate&gt;&lt;CellSTDate&gt;&lt;/CellSTDate&gt;&lt;CellTime&gt;&lt;/CellTime&gt;&lt;CellSTime&gt;&lt;/CellSTime&gt;&lt;TimeBased&gt;False&lt;/TimeBased&gt;&lt;InterpolationUnitCell&gt;False&lt;/InterpolationUnitCell&gt;&lt;/TimeInterval&gt;&lt;/Offset&gt;&lt;LockTo&gt;&lt;TimeInterval&gt;&lt;Value&gt;1&lt;/Value&gt;&lt;Unit&gt;None&lt;/Unit&gt;&lt;CellUse&gt;False&lt;/CellUse&gt;&lt;CellValue&gt;&lt;/CellValue&gt;&lt;CellDate&gt;&lt;/CellDate&gt;&lt;CellSTDate&gt;&lt;/CellSTDate&gt;&lt;CellTime&gt;&lt;/CellTime&gt;&lt;CellSTime&gt;&lt;/CellSTime&gt;&lt;TimeBased&gt;False&lt;/TimeBased&gt;&lt;InterpolationUnitCell&gt;False&lt;/InterpolationUnitCell&gt;&lt;/TimeInterval&gt;&lt;/LockTo&gt;&lt;CellUse&gt;False&lt;/CellUse&gt;&lt;CellDate&gt;&lt;/CellDate&gt;&lt;CellSTDate&gt;&lt;/CellSTDate&gt;&lt;CellTime&gt;&lt;/CellTime&gt;&lt;TimeBased&gt;False&lt;/TimeBased&gt;&lt;CellSTime&gt;&lt;/CellSTime&gt;&lt;StartTime&gt;False&lt;/StartTime&gt;&lt;EndTime&gt;False&lt;/EndTime&gt;&lt;/EndTimeData&gt;&lt;/EndTime&gt;&lt;Scope&gt;&lt;TimeInterval&gt;&lt;Value&gt;1&lt;/Value&gt;&lt;Unit&gt;Months&lt;/Unit&gt;&lt;CellUse&gt;False&lt;/CellUse&gt;&lt;CellValue&gt;&lt;/CellValue&gt;&lt;CellDate&gt;&lt;/CellDate&gt;&lt;CellSTDate&gt;&lt;/CellSTDate&gt;&lt;CellTime&gt;&lt;/CellTime&gt;&lt;CellSTime&gt;&lt;/CellSTime&gt;&lt;TimeBased&gt;False&lt;/TimeBased&gt;&lt;InterpolationUnitCell&gt;False&lt;/InterpolationUnitCell&gt;&lt;/TimeInterval&gt;&lt;/Scope&gt;&lt;RetrievalType&gt;Interpolated&lt;/RetrievalType&gt;&lt;InterpolationInterval&gt;&lt;TimeInterval&gt;&lt;Value&gt;1&lt;/Value&gt;&lt;Unit&gt;Hours&lt;/Unit&gt;&lt;CellUse&gt;False&lt;/CellUse&gt;&lt;CellValue&gt;&lt;/CellValue&gt;&lt;CellDate&gt;&lt;/CellDate&gt;&lt;CellSTDate&gt;&lt;/CellSTDate&gt;&lt;CellTime&gt;&lt;/CellTime&gt;&lt;CellSTime&gt;&lt;/CellSTime&gt;&lt;TimeBased&gt;False&lt;/TimeBased&gt;&lt;InterpolationUnitCell&gt;False&lt;/InterpolationUnitCell&gt;&lt;/TimeInterval&gt;&lt;/InterpolationInterval&gt;&lt;ApplyToAllLogs&gt;False&lt;/ApplyToAllLogs&gt;&lt;Interpolation&gt;True&lt;/Interpolation&gt;&lt;InterpolationExcelCell&gt;False&lt;/InterpolationExcelCell&gt;&lt;OneValue&gt;False&lt;/OneValue&gt;&lt;MaxReturn&gt;10000&lt;/MaxReturn&gt;&lt;Aggregate&gt;Average&lt;/Aggregate&gt;&lt;LogOption&gt;Custom&lt;/LogOption&gt;&lt;/LogRetrievalOptions&gt;</t>
  </si>
  <si>
    <t>&lt;SubscriptionMetaData xmlns:xsi="http://www.w3.org/2001/XMLSchema-instance" xmlns:xsd="http://www.w3.org/2001/XMLSchema"&gt;_x000D_
  &lt;ValueSubscriptionCount&gt;0&lt;/ValueSubscriptionCount&gt;_x000D_
  &lt;LogSubscriptionCount&gt;0&lt;/LogSubscriptionCount&gt;_x000D_
&lt;/SubscriptionMetaData&gt;</t>
  </si>
  <si>
    <t>Izmaksu (CAPEX) kopsavilkums</t>
  </si>
  <si>
    <t xml:space="preserve">9.tabula: BAS procesa iekārtu elektroenerģijas patēriņš un gada izmaksas </t>
  </si>
  <si>
    <t>Kopējās gada procesa elektroenerģijas izmaksas (1. līdz 13.aiļu summa, pārnesama uz 11.tabulu)</t>
  </si>
  <si>
    <t>Kopējās gada procesa ķimikāliju izmaksas (1. līdz 3.aiļu summa, pārnesama uz 11.tabulu)</t>
  </si>
  <si>
    <t>10.tabula: BAS tehnoloģisko procesu ķimikāliju patēriņš un gada izmaksa</t>
  </si>
  <si>
    <t>11.tabula: BAS ekspluatācijas gada izmaksu (OPEX) kopsavilkums</t>
  </si>
  <si>
    <t>OPEX - kopējās gada ekspluatācijas izmaksas vienam gadam (11.tabulas 4.ailes summa)</t>
  </si>
  <si>
    <t>CAPEX – kapitālās izmaksas jeb piedāvājuma kopējā cena EUR bez PVN (8.tabulas 8.ailes summa)</t>
  </si>
  <si>
    <t>SC - salīdzināmā cena
SC = CAPEX + 15 × OPEX</t>
  </si>
  <si>
    <t>tabula: Salīdzināmā cena</t>
  </si>
  <si>
    <t>Dienas darbi kopā (summa pārnesama uz 8.tabulas 7.aili):</t>
  </si>
  <si>
    <t>2.tabulas summa (pārnesama uz 8.tabulas 2.aili)</t>
  </si>
  <si>
    <t>3.tabulas summa (pārnesama uz 8.tabulas 3.aili)</t>
  </si>
  <si>
    <t>4.tabulas summa (pārnesama uz 8.tabulas 4.aili)</t>
  </si>
  <si>
    <t>5.tabulas summa (pārnesama uz 8.tabulas 5.aili)</t>
  </si>
  <si>
    <t>6.tabulas summa (pārnesama uz 8.tabulas 6.aili)</t>
  </si>
  <si>
    <t>Vienības
cena
EUR</t>
  </si>
  <si>
    <t>Izmaksas Jaunas bioloģiskā procesa līnijas ar nostādinātājiem un granulēto aktīvo dūņu (GAS) procesu izbūvei</t>
  </si>
  <si>
    <t>Izmaksas Gaisa pūtēju nomaiņa, gaisa padeves sistēmas pārbūvei, aerācijas sistēmas nomaiņai esošajās bioloģiskā procesa tvertnēs</t>
  </si>
  <si>
    <t>CAPEX IZMAKSU PREAMBULA (tabulām T1-T8)</t>
  </si>
  <si>
    <t>OPEX IZMAKSU PREAMBULA (tabulām T9-T11)</t>
  </si>
  <si>
    <t>Izmaksu tabulas tiks pielietotas starpmaksājumu pieprasījumu sagatavošanai.</t>
  </si>
  <si>
    <t xml:space="preserve">   1  PROCESA ELEKTROENERĢIJAS PATĒRIŅA TABULAS</t>
  </si>
  <si>
    <t xml:space="preserve">   2  PROCESA ĶIMIKĀLIJU PATĒRIŅA TABULAS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</si>
</sst>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0.00"/>
    <numFmt numFmtId="165" formatCode="0.000"/>
    <numFmt numFmtId="166" formatCode="0.00000"/>
  </numFmts>
  <fonts count="26" x14ac:knownFonts="1">
    <font>
      <sz val="10"/>
      <name val="Arial"/>
    </font>
    <font>
      <sz val="10"/>
      <name val="Arial Narrow"/>
      <family val="2"/>
      <charset val="186"/>
    </font>
    <font>
      <sz val="10"/>
      <name val="Arial"/>
      <family val="2"/>
      <charset val="186"/>
    </font>
    <font>
      <sz val="9"/>
      <name val="Arial"/>
      <family val="2"/>
      <charset val="186"/>
    </font>
    <font>
      <sz val="12"/>
      <name val="Times New Roman"/>
      <family val="1"/>
      <charset val="186"/>
    </font>
    <font>
      <b/>
      <sz val="12"/>
      <name val="Times New Roman"/>
      <family val="1"/>
      <charset val="186"/>
    </font>
    <font>
      <i/>
      <sz val="12"/>
      <name val="Times New Roman"/>
      <family val="1"/>
      <charset val="186"/>
    </font>
    <font>
      <b/>
      <sz val="14"/>
      <name val="Arial"/>
      <family val="2"/>
      <charset val="186"/>
    </font>
    <font>
      <sz val="14"/>
      <name val="Arial"/>
      <family val="2"/>
      <charset val="186"/>
    </font>
    <font>
      <b/>
      <sz val="14"/>
      <name val="Times New Roman"/>
      <family val="1"/>
      <charset val="186"/>
    </font>
    <font>
      <b/>
      <sz val="11.5"/>
      <name val="Times New Roman"/>
      <family val="1"/>
      <charset val="186"/>
    </font>
    <font>
      <sz val="11.5"/>
      <name val="Times New Roman"/>
      <family val="1"/>
      <charset val="186"/>
    </font>
    <font>
      <i/>
      <sz val="11.5"/>
      <name val="Times New Roman"/>
      <family val="1"/>
      <charset val="186"/>
    </font>
    <font>
      <vertAlign val="superscript"/>
      <sz val="11.5"/>
      <name val="Times New Roman"/>
      <family val="1"/>
      <charset val="186"/>
    </font>
    <font>
      <b/>
      <sz val="16"/>
      <name val="Times New Roman"/>
      <family val="1"/>
      <charset val="186"/>
    </font>
    <font>
      <b/>
      <sz val="7"/>
      <name val="Times New Roman"/>
      <family val="1"/>
      <charset val="186"/>
    </font>
    <font>
      <b/>
      <sz val="11"/>
      <name val="Times New Roman"/>
      <family val="1"/>
      <charset val="186"/>
    </font>
    <font>
      <sz val="11.5"/>
      <color indexed="8"/>
      <name val="Times New Roman"/>
      <family val="1"/>
      <charset val="186"/>
    </font>
    <font>
      <i/>
      <sz val="11.5"/>
      <color indexed="8"/>
      <name val="Times New Roman"/>
      <family val="1"/>
      <charset val="186"/>
    </font>
    <font>
      <b/>
      <sz val="11.5"/>
      <color indexed="8"/>
      <name val="Times New Roman"/>
      <family val="1"/>
      <charset val="186"/>
    </font>
    <font>
      <b/>
      <sz val="12"/>
      <color indexed="8"/>
      <name val="Times New Roman"/>
      <family val="1"/>
      <charset val="186"/>
    </font>
    <font>
      <sz val="11.5"/>
      <color rgb="FF000000"/>
      <name val="Times New Roman"/>
      <family val="1"/>
      <charset val="186"/>
    </font>
    <font>
      <b/>
      <sz val="11.5"/>
      <color rgb="FF000000"/>
      <name val="Times New Roman"/>
      <family val="1"/>
      <charset val="186"/>
    </font>
    <font>
      <b/>
      <sz val="12"/>
      <color rgb="FF000000"/>
      <name val="Times New Roman"/>
      <family val="1"/>
      <charset val="186"/>
    </font>
    <font>
      <sz val="12"/>
      <color rgb="FFFF0000"/>
      <name val="Times New Roman"/>
      <family val="1"/>
      <charset val="186"/>
    </font>
    <font>
      <b/>
      <sz val="16"/>
      <color rgb="FF0070C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s>
  <cellStyleXfs count="2">
    <xf numFmtId="0" fontId="0" fillId="0" borderId="0"/>
    <xf numFmtId="0" fontId="2" fillId="0" borderId="0"/>
  </cellStyleXfs>
  <cellXfs count="172">
    <xf numFmtId="0" fontId="0" fillId="0" borderId="0" xfId="0"/>
    <xf numFmtId="0" fontId="1" fillId="0" borderId="0" xfId="0" applyFont="1" applyAlignment="1">
      <alignment vertical="center" wrapText="1"/>
    </xf>
    <xf numFmtId="0" fontId="1" fillId="0" borderId="0" xfId="0" applyFont="1" applyAlignment="1">
      <alignment vertical="center"/>
    </xf>
    <xf numFmtId="0" fontId="0" fillId="0" borderId="0" xfId="0" applyAlignment="1">
      <alignment vertical="center"/>
    </xf>
    <xf numFmtId="0" fontId="3" fillId="0" borderId="0" xfId="0"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applyAlignment="1">
      <alignment vertical="center"/>
    </xf>
    <xf numFmtId="4" fontId="8" fillId="0" borderId="0" xfId="0" applyNumberFormat="1" applyFont="1" applyAlignment="1">
      <alignment vertical="center"/>
    </xf>
    <xf numFmtId="0" fontId="0" fillId="0" borderId="0" xfId="0" applyAlignment="1">
      <alignment horizontal="center" vertical="center"/>
    </xf>
    <xf numFmtId="0" fontId="2" fillId="0" borderId="0" xfId="0" applyFont="1" applyAlignment="1">
      <alignment vertical="center"/>
    </xf>
    <xf numFmtId="0" fontId="9" fillId="0" borderId="0" xfId="0" applyFont="1"/>
    <xf numFmtId="0" fontId="11" fillId="0" borderId="1" xfId="0" applyFont="1" applyBorder="1" applyAlignment="1">
      <alignment horizontal="center" vertical="center"/>
    </xf>
    <xf numFmtId="0" fontId="10" fillId="0" borderId="1" xfId="0" applyFont="1" applyBorder="1" applyAlignment="1">
      <alignment vertical="center" wrapText="1"/>
    </xf>
    <xf numFmtId="0" fontId="11" fillId="0" borderId="1" xfId="0" applyFont="1" applyBorder="1" applyAlignment="1">
      <alignment horizontal="center" vertical="center" wrapText="1"/>
    </xf>
    <xf numFmtId="164" fontId="11" fillId="0" borderId="1" xfId="0" applyNumberFormat="1" applyFont="1" applyBorder="1" applyAlignment="1">
      <alignment horizontal="center" vertical="center"/>
    </xf>
    <xf numFmtId="0" fontId="11" fillId="0" borderId="1" xfId="0" applyFont="1" applyBorder="1" applyAlignment="1">
      <alignment vertical="center"/>
    </xf>
    <xf numFmtId="1" fontId="11" fillId="0" borderId="1" xfId="0" applyNumberFormat="1" applyFont="1" applyBorder="1" applyAlignment="1">
      <alignment horizontal="center" vertical="center" wrapText="1"/>
    </xf>
    <xf numFmtId="2" fontId="11"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0" fillId="0" borderId="1" xfId="0" applyFont="1" applyBorder="1" applyAlignment="1">
      <alignment vertical="center"/>
    </xf>
    <xf numFmtId="0" fontId="10" fillId="0" borderId="2" xfId="0" applyFont="1" applyBorder="1" applyAlignment="1">
      <alignment horizontal="center" vertical="center" wrapText="1"/>
    </xf>
    <xf numFmtId="49" fontId="10" fillId="0" borderId="3" xfId="0" applyNumberFormat="1" applyFont="1" applyBorder="1" applyAlignment="1">
      <alignment horizontal="center" vertical="center"/>
    </xf>
    <xf numFmtId="164" fontId="11" fillId="0" borderId="4" xfId="0" applyNumberFormat="1" applyFont="1" applyBorder="1" applyAlignment="1">
      <alignment horizontal="center" vertical="center"/>
    </xf>
    <xf numFmtId="49" fontId="12" fillId="0" borderId="3" xfId="0" applyNumberFormat="1" applyFont="1" applyBorder="1" applyAlignment="1">
      <alignment horizontal="right" vertical="center"/>
    </xf>
    <xf numFmtId="4" fontId="11" fillId="0" borderId="4" xfId="0" applyNumberFormat="1" applyFont="1" applyBorder="1" applyAlignment="1">
      <alignment horizontal="right" vertical="center" wrapText="1"/>
    </xf>
    <xf numFmtId="4" fontId="10" fillId="0" borderId="4" xfId="0" applyNumberFormat="1" applyFont="1" applyBorder="1" applyAlignment="1">
      <alignment horizontal="right" vertical="center" wrapText="1"/>
    </xf>
    <xf numFmtId="4" fontId="1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49" fontId="11" fillId="0" borderId="3" xfId="0" applyNumberFormat="1" applyFont="1" applyBorder="1" applyAlignment="1">
      <alignment horizontal="center" vertical="center" wrapText="1"/>
    </xf>
    <xf numFmtId="4" fontId="10" fillId="0" borderId="5" xfId="0" applyNumberFormat="1" applyFont="1" applyBorder="1" applyAlignment="1">
      <alignment horizontal="right" vertical="center" wrapText="1"/>
    </xf>
    <xf numFmtId="3" fontId="11" fillId="0" borderId="6" xfId="0" applyNumberFormat="1" applyFont="1" applyBorder="1" applyAlignment="1">
      <alignment horizontal="center" vertical="center" wrapText="1"/>
    </xf>
    <xf numFmtId="4" fontId="10" fillId="0" borderId="7" xfId="0" applyNumberFormat="1" applyFont="1" applyBorder="1" applyAlignment="1">
      <alignment vertical="center" wrapText="1"/>
    </xf>
    <xf numFmtId="3" fontId="11" fillId="0" borderId="3" xfId="0" applyNumberFormat="1" applyFont="1" applyBorder="1" applyAlignment="1">
      <alignment horizontal="center" vertical="center" wrapText="1"/>
    </xf>
    <xf numFmtId="4" fontId="10" fillId="0" borderId="4" xfId="0" applyNumberFormat="1" applyFont="1" applyBorder="1" applyAlignment="1">
      <alignment vertical="center" wrapText="1"/>
    </xf>
    <xf numFmtId="0" fontId="21" fillId="0" borderId="1" xfId="0" applyFont="1" applyBorder="1" applyAlignment="1">
      <alignment wrapText="1"/>
    </xf>
    <xf numFmtId="0" fontId="4" fillId="0" borderId="4" xfId="0" applyFont="1" applyBorder="1" applyAlignment="1">
      <alignment vertical="top" wrapText="1"/>
    </xf>
    <xf numFmtId="0" fontId="6" fillId="0" borderId="4" xfId="0" applyFont="1" applyBorder="1" applyAlignment="1">
      <alignment vertical="top" wrapText="1"/>
    </xf>
    <xf numFmtId="0" fontId="22" fillId="0" borderId="8" xfId="0" applyFont="1" applyBorder="1" applyAlignment="1">
      <alignment horizontal="center" vertical="top" wrapText="1"/>
    </xf>
    <xf numFmtId="0" fontId="22" fillId="0" borderId="9" xfId="0" applyFont="1" applyBorder="1" applyAlignment="1">
      <alignment horizontal="center" vertical="top" wrapText="1"/>
    </xf>
    <xf numFmtId="0" fontId="22" fillId="0" borderId="10" xfId="0" applyFont="1" applyBorder="1" applyAlignment="1">
      <alignment horizontal="center" vertical="top" wrapText="1"/>
    </xf>
    <xf numFmtId="0" fontId="14" fillId="0" borderId="0" xfId="0" applyFont="1"/>
    <xf numFmtId="0" fontId="4" fillId="0" borderId="0" xfId="0" applyFont="1"/>
    <xf numFmtId="0" fontId="15" fillId="0" borderId="0" xfId="0" applyFont="1" applyAlignment="1">
      <alignment horizontal="left"/>
    </xf>
    <xf numFmtId="3" fontId="10" fillId="0" borderId="8" xfId="0" applyNumberFormat="1" applyFont="1" applyBorder="1" applyAlignment="1">
      <alignment horizontal="center" vertical="center" wrapText="1"/>
    </xf>
    <xf numFmtId="0" fontId="16" fillId="0" borderId="0" xfId="0" applyFont="1"/>
    <xf numFmtId="0" fontId="9" fillId="0" borderId="0" xfId="0" applyFont="1" applyAlignment="1">
      <alignment vertical="top"/>
    </xf>
    <xf numFmtId="0" fontId="4" fillId="0" borderId="1" xfId="0" applyFont="1" applyBorder="1" applyAlignment="1">
      <alignment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center" wrapText="1"/>
    </xf>
    <xf numFmtId="4" fontId="10" fillId="0" borderId="10" xfId="0" applyNumberFormat="1" applyFont="1" applyBorder="1" applyAlignment="1">
      <alignment vertical="center" wrapText="1"/>
    </xf>
    <xf numFmtId="0" fontId="5"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4" fillId="0" borderId="13" xfId="0" applyFont="1" applyBorder="1" applyAlignment="1">
      <alignment horizontal="center" vertical="top" wrapText="1"/>
    </xf>
    <xf numFmtId="0" fontId="4" fillId="0" borderId="14" xfId="0" applyFont="1" applyBorder="1" applyAlignment="1">
      <alignment vertical="top" wrapText="1"/>
    </xf>
    <xf numFmtId="0" fontId="4" fillId="0" borderId="5" xfId="0" applyFont="1" applyBorder="1" applyAlignment="1">
      <alignment horizontal="center" vertical="center" wrapText="1"/>
    </xf>
    <xf numFmtId="0" fontId="2" fillId="0" borderId="0" xfId="0" applyFont="1"/>
    <xf numFmtId="0" fontId="21" fillId="0" borderId="15" xfId="0" applyFont="1" applyBorder="1" applyAlignment="1">
      <alignment wrapText="1"/>
    </xf>
    <xf numFmtId="0" fontId="19" fillId="0" borderId="8" xfId="0" applyFont="1" applyBorder="1" applyAlignment="1">
      <alignment horizontal="center" vertical="top" wrapText="1"/>
    </xf>
    <xf numFmtId="0" fontId="19" fillId="0" borderId="9" xfId="0" applyFont="1" applyBorder="1" applyAlignment="1">
      <alignment horizontal="center" vertical="top" wrapText="1"/>
    </xf>
    <xf numFmtId="0" fontId="19" fillId="0" borderId="10" xfId="0" applyFont="1" applyBorder="1" applyAlignment="1">
      <alignment horizontal="center" vertical="top" wrapText="1"/>
    </xf>
    <xf numFmtId="0" fontId="17" fillId="0" borderId="1" xfId="0" applyFont="1" applyBorder="1" applyAlignment="1">
      <alignment vertical="top" wrapText="1"/>
    </xf>
    <xf numFmtId="49" fontId="18" fillId="0" borderId="3" xfId="0" applyNumberFormat="1" applyFont="1" applyBorder="1" applyAlignment="1">
      <alignment horizontal="right" vertical="top" wrapText="1"/>
    </xf>
    <xf numFmtId="0" fontId="18" fillId="0" borderId="1" xfId="0" applyFont="1" applyBorder="1" applyAlignment="1">
      <alignment vertical="top" wrapText="1"/>
    </xf>
    <xf numFmtId="49" fontId="17" fillId="0" borderId="3" xfId="0" applyNumberFormat="1" applyFont="1" applyBorder="1" applyAlignment="1">
      <alignment horizontal="right" vertical="top" wrapText="1"/>
    </xf>
    <xf numFmtId="0" fontId="12" fillId="0" borderId="0" xfId="0" applyFont="1"/>
    <xf numFmtId="1" fontId="21" fillId="0" borderId="3" xfId="0" applyNumberFormat="1" applyFont="1" applyBorder="1" applyAlignment="1">
      <alignment horizontal="right" vertical="center" wrapText="1"/>
    </xf>
    <xf numFmtId="0" fontId="4" fillId="0" borderId="4" xfId="0" applyFont="1" applyBorder="1" applyAlignment="1">
      <alignment vertical="center" wrapText="1"/>
    </xf>
    <xf numFmtId="1" fontId="21" fillId="0" borderId="13" xfId="0" applyNumberFormat="1" applyFont="1" applyBorder="1" applyAlignment="1">
      <alignment horizontal="right" vertical="center" wrapText="1"/>
    </xf>
    <xf numFmtId="0" fontId="0" fillId="0" borderId="0" xfId="0" applyAlignment="1">
      <alignment wrapText="1"/>
    </xf>
    <xf numFmtId="0" fontId="5" fillId="0" borderId="0" xfId="0" applyFont="1" applyAlignment="1">
      <alignment vertical="top"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vertical="center" wrapText="1"/>
    </xf>
    <xf numFmtId="0" fontId="4" fillId="0" borderId="16" xfId="0" applyFont="1" applyBorder="1" applyAlignment="1">
      <alignment horizontal="center" vertical="center" wrapText="1"/>
    </xf>
    <xf numFmtId="3" fontId="4" fillId="0" borderId="1"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6" xfId="0" applyFont="1" applyBorder="1" applyAlignment="1">
      <alignment vertical="center"/>
    </xf>
    <xf numFmtId="0" fontId="4" fillId="2" borderId="16" xfId="0" applyFont="1" applyFill="1" applyBorder="1" applyAlignment="1">
      <alignment vertical="center"/>
    </xf>
    <xf numFmtId="0" fontId="4" fillId="2" borderId="1" xfId="0" applyFont="1" applyFill="1" applyBorder="1" applyAlignment="1">
      <alignment horizontal="left" vertical="center" wrapText="1"/>
    </xf>
    <xf numFmtId="0" fontId="4" fillId="2" borderId="1" xfId="0" applyFont="1" applyFill="1" applyBorder="1" applyAlignment="1">
      <alignment vertical="center"/>
    </xf>
    <xf numFmtId="0" fontId="4" fillId="2" borderId="1" xfId="0" applyFont="1" applyFill="1" applyBorder="1" applyAlignment="1">
      <alignment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7" xfId="0" applyFont="1" applyBorder="1" applyAlignment="1">
      <alignment vertical="center" wrapText="1"/>
    </xf>
    <xf numFmtId="0" fontId="4" fillId="3" borderId="17"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5" fillId="0" borderId="8" xfId="0" applyFont="1" applyBorder="1" applyAlignment="1">
      <alignment horizontal="center" vertical="top" wrapText="1"/>
    </xf>
    <xf numFmtId="0" fontId="4" fillId="0" borderId="6" xfId="0" applyFont="1" applyBorder="1" applyAlignment="1">
      <alignment horizontal="center" vertical="top" wrapText="1"/>
    </xf>
    <xf numFmtId="0" fontId="4" fillId="0" borderId="16" xfId="0" applyFont="1" applyBorder="1" applyAlignment="1">
      <alignment vertical="top" wrapText="1"/>
    </xf>
    <xf numFmtId="2" fontId="4" fillId="0" borderId="16" xfId="0" applyNumberFormat="1" applyFont="1" applyBorder="1" applyAlignment="1">
      <alignment horizontal="center" vertical="center" wrapText="1"/>
    </xf>
    <xf numFmtId="0" fontId="4" fillId="0" borderId="18" xfId="0" applyFont="1" applyBorder="1" applyAlignment="1">
      <alignment horizontal="center" vertical="top" wrapText="1"/>
    </xf>
    <xf numFmtId="0" fontId="4" fillId="0" borderId="17" xfId="0" applyFont="1" applyBorder="1" applyAlignment="1">
      <alignment vertical="top" wrapText="1"/>
    </xf>
    <xf numFmtId="0" fontId="5" fillId="0" borderId="0" xfId="1" applyFont="1" applyAlignment="1">
      <alignment vertical="top" wrapText="1"/>
    </xf>
    <xf numFmtId="0" fontId="2" fillId="0" borderId="0" xfId="1"/>
    <xf numFmtId="0" fontId="5" fillId="0" borderId="8"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20" xfId="1" applyFont="1" applyBorder="1" applyAlignment="1">
      <alignment horizontal="center" vertical="center" wrapText="1"/>
    </xf>
    <xf numFmtId="0" fontId="4" fillId="0" borderId="6" xfId="1" applyFont="1" applyBorder="1" applyAlignment="1">
      <alignment horizontal="center" vertical="top" wrapText="1"/>
    </xf>
    <xf numFmtId="0" fontId="4" fillId="0" borderId="22" xfId="1" applyFont="1" applyBorder="1" applyAlignment="1">
      <alignment vertical="top" wrapText="1"/>
    </xf>
    <xf numFmtId="0" fontId="4" fillId="0" borderId="3" xfId="1" applyFont="1" applyBorder="1" applyAlignment="1">
      <alignment horizontal="center" vertical="top" wrapText="1"/>
    </xf>
    <xf numFmtId="0" fontId="4" fillId="0" borderId="24" xfId="1" applyFont="1" applyBorder="1" applyAlignment="1">
      <alignment vertical="top" wrapText="1"/>
    </xf>
    <xf numFmtId="0" fontId="4" fillId="0" borderId="26" xfId="1" applyFont="1" applyBorder="1" applyAlignment="1">
      <alignment horizontal="center" vertical="top" wrapText="1"/>
    </xf>
    <xf numFmtId="0" fontId="4" fillId="0" borderId="27" xfId="1" applyFont="1" applyBorder="1" applyAlignment="1">
      <alignment vertical="top" wrapText="1"/>
    </xf>
    <xf numFmtId="0" fontId="4" fillId="0" borderId="28" xfId="1" applyFont="1" applyBorder="1" applyAlignment="1">
      <alignment horizontal="center" vertical="center" wrapText="1"/>
    </xf>
    <xf numFmtId="0" fontId="5" fillId="0" borderId="8" xfId="1" applyFont="1" applyBorder="1" applyAlignment="1">
      <alignment horizontal="center" vertical="top" wrapText="1"/>
    </xf>
    <xf numFmtId="0" fontId="5" fillId="0" borderId="21" xfId="1" applyFont="1" applyBorder="1" applyAlignment="1">
      <alignment vertical="top" wrapText="1"/>
    </xf>
    <xf numFmtId="165" fontId="4" fillId="0" borderId="16" xfId="0" applyNumberFormat="1" applyFont="1" applyBorder="1" applyAlignment="1">
      <alignment horizontal="center" vertical="center" wrapText="1"/>
    </xf>
    <xf numFmtId="166" fontId="4" fillId="0" borderId="16"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3" borderId="16" xfId="0" applyFont="1" applyFill="1" applyBorder="1" applyAlignment="1">
      <alignment horizontal="center" vertical="center" wrapText="1"/>
    </xf>
    <xf numFmtId="2" fontId="2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2" fontId="4" fillId="3" borderId="16" xfId="0" applyNumberFormat="1" applyFont="1" applyFill="1" applyBorder="1" applyAlignment="1">
      <alignment horizontal="center" vertical="center" wrapText="1"/>
    </xf>
    <xf numFmtId="0" fontId="5" fillId="0" borderId="0" xfId="1" applyFont="1" applyAlignment="1">
      <alignment vertical="top" wrapText="1"/>
    </xf>
    <xf numFmtId="0" fontId="4" fillId="0" borderId="0" xfId="0" applyFont="1" applyAlignment="1">
      <alignment horizontal="center" vertical="center"/>
    </xf>
    <xf numFmtId="0" fontId="4" fillId="0" borderId="0" xfId="0" applyFont="1" applyAlignment="1">
      <alignment horizontal="justify" vertical="center"/>
    </xf>
    <xf numFmtId="4" fontId="4" fillId="0" borderId="23" xfId="1" applyNumberFormat="1" applyFont="1" applyBorder="1" applyAlignment="1">
      <alignment horizontal="center" vertical="center" wrapText="1"/>
    </xf>
    <xf numFmtId="0" fontId="4" fillId="0" borderId="18" xfId="1" applyFont="1" applyBorder="1" applyAlignment="1">
      <alignment horizontal="center" vertical="top" wrapText="1"/>
    </xf>
    <xf numFmtId="0" fontId="4" fillId="0" borderId="31" xfId="1" applyFont="1" applyBorder="1" applyAlignment="1">
      <alignment vertical="top" wrapText="1"/>
    </xf>
    <xf numFmtId="2" fontId="4" fillId="0" borderId="32" xfId="1" applyNumberFormat="1" applyFont="1" applyBorder="1" applyAlignment="1">
      <alignment horizontal="center" vertical="center" wrapText="1"/>
    </xf>
    <xf numFmtId="0" fontId="5" fillId="0" borderId="20" xfId="0" applyFont="1" applyBorder="1" applyAlignment="1">
      <alignment horizontal="center" vertical="center"/>
    </xf>
    <xf numFmtId="0" fontId="5" fillId="0" borderId="20" xfId="0" applyFont="1" applyBorder="1" applyAlignment="1">
      <alignment wrapText="1"/>
    </xf>
    <xf numFmtId="2" fontId="5" fillId="0" borderId="20" xfId="0" applyNumberFormat="1" applyFont="1" applyBorder="1" applyAlignment="1">
      <alignment horizontal="center" vertical="center"/>
    </xf>
    <xf numFmtId="0" fontId="10" fillId="0" borderId="1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2" fontId="5" fillId="0" borderId="10" xfId="0" applyNumberFormat="1" applyFont="1" applyBorder="1" applyAlignment="1">
      <alignment vertical="top" wrapText="1"/>
    </xf>
    <xf numFmtId="4" fontId="10" fillId="0" borderId="19" xfId="0" applyNumberFormat="1" applyFont="1" applyBorder="1" applyAlignment="1">
      <alignment horizontal="right" vertical="center" wrapText="1"/>
    </xf>
    <xf numFmtId="49" fontId="10" fillId="0" borderId="1" xfId="0" applyNumberFormat="1" applyFont="1" applyBorder="1" applyAlignment="1">
      <alignment horizontal="center" vertical="center"/>
    </xf>
    <xf numFmtId="4" fontId="11" fillId="0" borderId="1" xfId="0" applyNumberFormat="1" applyFont="1" applyBorder="1" applyAlignment="1">
      <alignment horizontal="right" vertical="center"/>
    </xf>
    <xf numFmtId="2" fontId="5" fillId="0" borderId="20" xfId="0" applyNumberFormat="1" applyFont="1" applyBorder="1" applyAlignment="1">
      <alignment vertical="top" wrapText="1"/>
    </xf>
    <xf numFmtId="2" fontId="4" fillId="0" borderId="23" xfId="1" applyNumberFormat="1" applyFont="1" applyBorder="1" applyAlignment="1">
      <alignment horizontal="center" vertical="center" wrapText="1"/>
    </xf>
    <xf numFmtId="2" fontId="4" fillId="0" borderId="25" xfId="1" applyNumberFormat="1" applyFont="1" applyBorder="1" applyAlignment="1">
      <alignment horizontal="center" vertical="center" wrapText="1"/>
    </xf>
    <xf numFmtId="2" fontId="5" fillId="0" borderId="20" xfId="1" applyNumberFormat="1" applyFont="1" applyBorder="1" applyAlignment="1">
      <alignment vertical="top" wrapText="1"/>
    </xf>
    <xf numFmtId="0" fontId="25" fillId="0" borderId="0" xfId="0" applyFont="1"/>
    <xf numFmtId="0" fontId="4" fillId="0" borderId="0" xfId="0" applyFont="1" applyAlignment="1">
      <alignment horizontal="left" vertical="top" wrapText="1"/>
    </xf>
    <xf numFmtId="0" fontId="9" fillId="0" borderId="0" xfId="0" applyFont="1" applyAlignment="1">
      <alignment horizontal="left" vertical="top" wrapText="1"/>
    </xf>
    <xf numFmtId="0" fontId="20" fillId="0" borderId="29" xfId="0" applyFont="1" applyBorder="1" applyAlignment="1">
      <alignment horizontal="left" vertical="top" wrapText="1"/>
    </xf>
    <xf numFmtId="0" fontId="20" fillId="0" borderId="30" xfId="0" applyFont="1" applyBorder="1" applyAlignment="1">
      <alignment horizontal="left" vertical="top" wrapText="1"/>
    </xf>
    <xf numFmtId="0" fontId="23" fillId="0" borderId="29" xfId="0" applyFont="1" applyBorder="1" applyAlignment="1">
      <alignment horizontal="left" vertical="top" wrapText="1"/>
    </xf>
    <xf numFmtId="0" fontId="23" fillId="0" borderId="30" xfId="0" applyFont="1" applyBorder="1" applyAlignment="1">
      <alignment horizontal="left" vertical="top" wrapText="1"/>
    </xf>
    <xf numFmtId="0" fontId="9" fillId="0" borderId="0" xfId="0" applyFont="1" applyAlignment="1">
      <alignment horizontal="left" wrapText="1"/>
    </xf>
    <xf numFmtId="4" fontId="10" fillId="0" borderId="3" xfId="0" applyNumberFormat="1" applyFont="1" applyBorder="1" applyAlignment="1">
      <alignment horizontal="right" vertical="center" wrapText="1"/>
    </xf>
    <xf numFmtId="4" fontId="10" fillId="0" borderId="1" xfId="0" applyNumberFormat="1" applyFont="1" applyBorder="1" applyAlignment="1">
      <alignment horizontal="right" vertical="center" wrapText="1"/>
    </xf>
    <xf numFmtId="0" fontId="10" fillId="0" borderId="3" xfId="0" applyFont="1" applyBorder="1" applyAlignment="1">
      <alignment horizontal="center" vertical="center"/>
    </xf>
    <xf numFmtId="0" fontId="10" fillId="0" borderId="1" xfId="0" applyFont="1" applyBorder="1" applyAlignment="1">
      <alignment horizontal="center" vertical="center"/>
    </xf>
    <xf numFmtId="4" fontId="10" fillId="0" borderId="18" xfId="0" applyNumberFormat="1" applyFont="1" applyBorder="1" applyAlignment="1">
      <alignment horizontal="right" vertical="center" wrapText="1"/>
    </xf>
    <xf numFmtId="4" fontId="10" fillId="0" borderId="17" xfId="0" applyNumberFormat="1" applyFont="1" applyBorder="1" applyAlignment="1">
      <alignment horizontal="right" vertical="center" wrapText="1"/>
    </xf>
    <xf numFmtId="0" fontId="10" fillId="0" borderId="1" xfId="0" applyFont="1" applyBorder="1" applyAlignment="1">
      <alignment horizontal="right" vertical="center" wrapText="1"/>
    </xf>
    <xf numFmtId="4" fontId="10" fillId="0" borderId="13" xfId="0" applyNumberFormat="1" applyFont="1" applyBorder="1" applyAlignment="1">
      <alignment horizontal="right" vertical="center" wrapText="1"/>
    </xf>
    <xf numFmtId="4" fontId="10" fillId="0" borderId="14" xfId="0" applyNumberFormat="1" applyFont="1" applyBorder="1" applyAlignment="1">
      <alignment horizontal="right" vertical="center" wrapText="1"/>
    </xf>
    <xf numFmtId="4" fontId="10" fillId="0" borderId="9" xfId="0" applyNumberFormat="1" applyFont="1" applyBorder="1" applyAlignment="1">
      <alignment horizontal="left"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4" xfId="0" applyFont="1" applyBorder="1" applyAlignment="1">
      <alignment horizontal="center" vertical="center" wrapText="1"/>
    </xf>
    <xf numFmtId="4" fontId="11" fillId="0" borderId="16" xfId="0" applyNumberFormat="1" applyFont="1" applyBorder="1" applyAlignment="1">
      <alignment horizontal="left" vertical="center" wrapText="1"/>
    </xf>
    <xf numFmtId="4" fontId="11" fillId="0" borderId="1" xfId="0" applyNumberFormat="1" applyFont="1" applyBorder="1" applyAlignment="1">
      <alignment horizontal="left" vertical="center" wrapText="1"/>
    </xf>
    <xf numFmtId="0" fontId="4" fillId="0" borderId="0" xfId="0" applyFont="1" applyAlignment="1">
      <alignment horizontal="left" wrapText="1"/>
    </xf>
    <xf numFmtId="0" fontId="5" fillId="0" borderId="0" xfId="0" applyFont="1" applyAlignment="1">
      <alignment vertical="top" wrapText="1"/>
    </xf>
    <xf numFmtId="0" fontId="5" fillId="0" borderId="9" xfId="0" applyFont="1" applyBorder="1" applyAlignment="1">
      <alignment vertical="top" wrapText="1"/>
    </xf>
    <xf numFmtId="0" fontId="5" fillId="0" borderId="21" xfId="0" applyFont="1" applyBorder="1" applyAlignment="1">
      <alignment vertical="top" wrapText="1"/>
    </xf>
    <xf numFmtId="0" fontId="5" fillId="0" borderId="0" xfId="1" applyFont="1" applyAlignment="1">
      <alignment vertical="top" wrapText="1"/>
    </xf>
    <xf numFmtId="0" fontId="2" fillId="0" borderId="0" xfId="0" applyFont="1" applyAlignment="1">
      <alignment horizontal="left"/>
    </xf>
  </cellXfs>
  <cellStyles count="2">
    <cellStyle name="Normal 2" xfId="1" xr:uid="{99B2D9B2-5B56-4EC2-B136-B49E61010B69}"/>
    <cellStyle name="Parast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7B1EE-6C36-4E8D-AEB0-4F677FA81C6D}">
  <dimension ref="A2:L25"/>
  <sheetViews>
    <sheetView tabSelected="1" view="pageBreakPreview" zoomScale="115" zoomScaleNormal="100" zoomScaleSheetLayoutView="115" workbookViewId="0">
      <selection activeCell="O19" sqref="O19"/>
    </sheetView>
  </sheetViews>
  <sheetFormatPr defaultRowHeight="12.75" x14ac:dyDescent="0.2"/>
  <cols>
    <col min="1" max="1" width="5.140625" customWidth="1"/>
  </cols>
  <sheetData>
    <row r="2" spans="1:12" ht="20.25" x14ac:dyDescent="0.3">
      <c r="A2" s="56"/>
      <c r="B2" s="40" t="s">
        <v>269</v>
      </c>
      <c r="C2" s="56"/>
      <c r="D2" s="56"/>
      <c r="E2" s="56"/>
      <c r="F2" s="56"/>
      <c r="G2" s="56"/>
      <c r="H2" s="56"/>
      <c r="I2" s="56"/>
      <c r="J2" s="56"/>
      <c r="K2" s="56"/>
      <c r="L2" s="56"/>
    </row>
    <row r="3" spans="1:12" ht="20.25" x14ac:dyDescent="0.3">
      <c r="A3" s="56"/>
      <c r="B3" s="40"/>
      <c r="C3" s="56"/>
      <c r="D3" s="56"/>
      <c r="E3" s="56"/>
      <c r="F3" s="56"/>
      <c r="G3" s="56"/>
      <c r="H3" s="56"/>
      <c r="I3" s="56"/>
      <c r="J3" s="56"/>
      <c r="K3" s="56"/>
      <c r="L3" s="56"/>
    </row>
    <row r="4" spans="1:12" ht="15.75" x14ac:dyDescent="0.25">
      <c r="A4" s="56"/>
      <c r="B4" s="44" t="s">
        <v>0</v>
      </c>
      <c r="C4" s="42"/>
      <c r="D4" s="42"/>
      <c r="E4" s="42"/>
      <c r="F4" s="42"/>
      <c r="G4" s="42"/>
      <c r="H4" s="42"/>
      <c r="I4" s="42"/>
      <c r="J4" s="42"/>
      <c r="K4" s="42"/>
      <c r="L4" s="171"/>
    </row>
    <row r="5" spans="1:12" ht="15.75" x14ac:dyDescent="0.2">
      <c r="A5" s="56"/>
      <c r="B5" s="141" t="s">
        <v>1</v>
      </c>
      <c r="C5" s="141"/>
      <c r="D5" s="141"/>
      <c r="E5" s="141"/>
      <c r="F5" s="141"/>
      <c r="G5" s="141"/>
      <c r="H5" s="141"/>
      <c r="I5" s="141"/>
      <c r="J5" s="141"/>
      <c r="K5" s="141"/>
      <c r="L5" s="141"/>
    </row>
    <row r="6" spans="1:12" ht="18.75" x14ac:dyDescent="0.3">
      <c r="A6" s="56"/>
      <c r="B6" s="44" t="s">
        <v>2</v>
      </c>
      <c r="C6" s="56"/>
      <c r="D6" s="56"/>
      <c r="E6" s="56"/>
      <c r="F6" s="56"/>
      <c r="G6" s="56"/>
      <c r="H6" s="56"/>
      <c r="I6" s="56"/>
      <c r="J6" s="56"/>
      <c r="K6" s="56"/>
      <c r="L6" s="56"/>
    </row>
    <row r="7" spans="1:12" ht="15.75" x14ac:dyDescent="0.2">
      <c r="A7" s="56"/>
      <c r="B7" s="141" t="s">
        <v>271</v>
      </c>
      <c r="C7" s="141"/>
      <c r="D7" s="141"/>
      <c r="E7" s="141"/>
      <c r="F7" s="141"/>
      <c r="G7" s="141"/>
      <c r="H7" s="141"/>
      <c r="I7" s="141"/>
      <c r="J7" s="141"/>
      <c r="K7" s="141"/>
      <c r="L7" s="141"/>
    </row>
    <row r="8" spans="1:12" ht="15.75" x14ac:dyDescent="0.25">
      <c r="A8" s="56"/>
      <c r="B8" s="44" t="s">
        <v>3</v>
      </c>
      <c r="C8" s="56"/>
      <c r="D8" s="56"/>
      <c r="E8" s="56"/>
      <c r="F8" s="56"/>
      <c r="G8" s="56"/>
      <c r="H8" s="56"/>
      <c r="I8" s="56"/>
      <c r="J8" s="56"/>
      <c r="K8" s="56"/>
      <c r="L8" s="56"/>
    </row>
    <row r="9" spans="1:12" ht="15.75" x14ac:dyDescent="0.2">
      <c r="B9" s="141" t="s">
        <v>4</v>
      </c>
      <c r="C9" s="141"/>
      <c r="D9" s="141"/>
      <c r="E9" s="141"/>
      <c r="F9" s="141"/>
      <c r="G9" s="141"/>
      <c r="H9" s="141"/>
      <c r="I9" s="141"/>
      <c r="J9" s="141"/>
      <c r="K9" s="141"/>
      <c r="L9" s="141"/>
    </row>
    <row r="10" spans="1:12" ht="15.75" x14ac:dyDescent="0.25">
      <c r="B10" s="44" t="s">
        <v>5</v>
      </c>
    </row>
    <row r="11" spans="1:12" ht="33" customHeight="1" x14ac:dyDescent="0.2">
      <c r="B11" s="141" t="s">
        <v>6</v>
      </c>
      <c r="C11" s="141"/>
      <c r="D11" s="141"/>
      <c r="E11" s="141"/>
      <c r="F11" s="141"/>
      <c r="G11" s="141"/>
      <c r="H11" s="141"/>
      <c r="I11" s="141"/>
      <c r="J11" s="141"/>
      <c r="K11" s="141"/>
      <c r="L11" s="141"/>
    </row>
    <row r="12" spans="1:12" ht="32.25" customHeight="1" x14ac:dyDescent="0.2">
      <c r="B12" s="141" t="s">
        <v>7</v>
      </c>
      <c r="C12" s="141"/>
      <c r="D12" s="141"/>
      <c r="E12" s="141"/>
      <c r="F12" s="141"/>
      <c r="G12" s="141"/>
      <c r="H12" s="141"/>
      <c r="I12" s="141"/>
      <c r="J12" s="141"/>
      <c r="K12" s="141"/>
      <c r="L12" s="141"/>
    </row>
    <row r="13" spans="1:12" ht="18.75" x14ac:dyDescent="0.3">
      <c r="B13" s="44" t="s">
        <v>8</v>
      </c>
    </row>
    <row r="14" spans="1:12" ht="15.75" x14ac:dyDescent="0.2">
      <c r="B14" s="141" t="s">
        <v>9</v>
      </c>
      <c r="C14" s="141"/>
      <c r="D14" s="141"/>
      <c r="E14" s="141"/>
      <c r="F14" s="141"/>
      <c r="G14" s="141"/>
      <c r="H14" s="141"/>
      <c r="I14" s="141"/>
      <c r="J14" s="141"/>
      <c r="K14" s="141"/>
      <c r="L14" s="141"/>
    </row>
    <row r="15" spans="1:12" ht="18.75" x14ac:dyDescent="0.3">
      <c r="B15" s="44" t="s">
        <v>10</v>
      </c>
    </row>
    <row r="16" spans="1:12" ht="15.75" x14ac:dyDescent="0.2">
      <c r="B16" s="141" t="s">
        <v>11</v>
      </c>
      <c r="C16" s="141"/>
      <c r="D16" s="141"/>
      <c r="E16" s="141"/>
      <c r="F16" s="141"/>
      <c r="G16" s="141"/>
      <c r="H16" s="141"/>
      <c r="I16" s="141"/>
      <c r="J16" s="141"/>
      <c r="K16" s="141"/>
      <c r="L16" s="141"/>
    </row>
    <row r="17" spans="2:12" ht="15.75" x14ac:dyDescent="0.2">
      <c r="B17" s="141" t="s">
        <v>12</v>
      </c>
      <c r="C17" s="141"/>
      <c r="D17" s="141"/>
      <c r="E17" s="141"/>
      <c r="F17" s="141"/>
      <c r="G17" s="141"/>
      <c r="H17" s="141"/>
      <c r="I17" s="141"/>
      <c r="J17" s="141"/>
      <c r="K17" s="141"/>
      <c r="L17" s="141"/>
    </row>
    <row r="18" spans="2:12" ht="15.75" x14ac:dyDescent="0.2">
      <c r="B18" s="141" t="s">
        <v>13</v>
      </c>
      <c r="C18" s="141"/>
      <c r="D18" s="141"/>
      <c r="E18" s="141"/>
      <c r="F18" s="141"/>
      <c r="G18" s="141"/>
      <c r="H18" s="141"/>
      <c r="I18" s="141"/>
      <c r="J18" s="141"/>
      <c r="K18" s="141"/>
      <c r="L18" s="141"/>
    </row>
    <row r="19" spans="2:12" ht="18.75" x14ac:dyDescent="0.3">
      <c r="B19" s="44" t="s">
        <v>14</v>
      </c>
    </row>
    <row r="20" spans="2:12" ht="15.75" x14ac:dyDescent="0.2">
      <c r="B20" s="141" t="s">
        <v>15</v>
      </c>
      <c r="C20" s="141"/>
      <c r="D20" s="141"/>
      <c r="E20" s="141"/>
      <c r="F20" s="141"/>
      <c r="G20" s="141"/>
      <c r="H20" s="141"/>
      <c r="I20" s="141"/>
      <c r="J20" s="141"/>
      <c r="K20" s="141"/>
      <c r="L20" s="141"/>
    </row>
    <row r="21" spans="2:12" ht="18.75" x14ac:dyDescent="0.3">
      <c r="B21" s="44" t="s">
        <v>16</v>
      </c>
    </row>
    <row r="22" spans="2:12" ht="64.150000000000006" customHeight="1" x14ac:dyDescent="0.2">
      <c r="B22" s="141" t="s">
        <v>17</v>
      </c>
      <c r="C22" s="141"/>
      <c r="D22" s="141"/>
      <c r="E22" s="141"/>
      <c r="F22" s="141"/>
      <c r="G22" s="141"/>
      <c r="H22" s="141"/>
      <c r="I22" s="141"/>
      <c r="J22" s="141"/>
      <c r="K22" s="141"/>
      <c r="L22" s="141"/>
    </row>
    <row r="23" spans="2:12" ht="15.75" x14ac:dyDescent="0.25">
      <c r="B23" s="44" t="s">
        <v>18</v>
      </c>
    </row>
    <row r="24" spans="2:12" ht="64.5" customHeight="1" x14ac:dyDescent="0.2">
      <c r="B24" s="141" t="s">
        <v>19</v>
      </c>
      <c r="C24" s="141"/>
      <c r="D24" s="141"/>
      <c r="E24" s="141"/>
      <c r="F24" s="141"/>
      <c r="G24" s="141"/>
      <c r="H24" s="141"/>
      <c r="I24" s="141"/>
      <c r="J24" s="141"/>
      <c r="K24" s="141"/>
      <c r="L24" s="141"/>
    </row>
    <row r="25" spans="2:12" ht="20.25" x14ac:dyDescent="0.3">
      <c r="B25" s="40"/>
    </row>
  </sheetData>
  <mergeCells count="12">
    <mergeCell ref="B9:L9"/>
    <mergeCell ref="B12:L12"/>
    <mergeCell ref="B14:L14"/>
    <mergeCell ref="B22:L22"/>
    <mergeCell ref="B5:L5"/>
    <mergeCell ref="B11:L11"/>
    <mergeCell ref="B7:L7"/>
    <mergeCell ref="B17:L17"/>
    <mergeCell ref="B18:L18"/>
    <mergeCell ref="B16:L16"/>
    <mergeCell ref="B24:L24"/>
    <mergeCell ref="B20:L20"/>
  </mergeCells>
  <pageMargins left="1.1023622047244095" right="0.70866141732283472" top="0.74803149606299213" bottom="0.74803149606299213" header="0.31496062992125984" footer="0.31496062992125984"/>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CF9F5-09A0-478D-902E-E7D123CADE83}">
  <dimension ref="B2:L16"/>
  <sheetViews>
    <sheetView view="pageBreakPreview" zoomScale="160" zoomScaleNormal="100" zoomScaleSheetLayoutView="160" workbookViewId="0">
      <selection activeCell="H21" sqref="H21"/>
    </sheetView>
  </sheetViews>
  <sheetFormatPr defaultRowHeight="12.75" x14ac:dyDescent="0.2"/>
  <cols>
    <col min="1" max="1" width="5.28515625" customWidth="1"/>
  </cols>
  <sheetData>
    <row r="2" spans="2:12" s="56" customFormat="1" ht="20.25" x14ac:dyDescent="0.3">
      <c r="B2" s="40" t="s">
        <v>270</v>
      </c>
    </row>
    <row r="3" spans="2:12" ht="20.25" x14ac:dyDescent="0.3">
      <c r="B3" s="140"/>
    </row>
    <row r="4" spans="2:12" ht="14.25" x14ac:dyDescent="0.2">
      <c r="B4" s="44" t="s">
        <v>272</v>
      </c>
    </row>
    <row r="5" spans="2:12" ht="34.5" customHeight="1" x14ac:dyDescent="0.25">
      <c r="B5" s="166" t="s">
        <v>178</v>
      </c>
      <c r="C5" s="166"/>
      <c r="D5" s="166"/>
      <c r="E5" s="166"/>
      <c r="F5" s="166"/>
      <c r="G5" s="166"/>
      <c r="H5" s="166"/>
      <c r="I5" s="166"/>
      <c r="J5" s="166"/>
      <c r="K5" s="166"/>
      <c r="L5" s="166"/>
    </row>
    <row r="6" spans="2:12" ht="6" customHeight="1" x14ac:dyDescent="0.25">
      <c r="B6" s="41"/>
    </row>
    <row r="7" spans="2:12" ht="48.75" customHeight="1" x14ac:dyDescent="0.25">
      <c r="B7" s="166" t="s">
        <v>179</v>
      </c>
      <c r="C7" s="166"/>
      <c r="D7" s="166"/>
      <c r="E7" s="166"/>
      <c r="F7" s="166"/>
      <c r="G7" s="166"/>
      <c r="H7" s="166"/>
      <c r="I7" s="166"/>
      <c r="J7" s="166"/>
      <c r="K7" s="166"/>
      <c r="L7" s="166"/>
    </row>
    <row r="8" spans="2:12" ht="4.5" customHeight="1" x14ac:dyDescent="0.25">
      <c r="B8" s="41"/>
    </row>
    <row r="9" spans="2:12" ht="6" customHeight="1" x14ac:dyDescent="0.25">
      <c r="B9" s="41"/>
    </row>
    <row r="10" spans="2:12" ht="14.25" x14ac:dyDescent="0.2">
      <c r="B10" s="44" t="s">
        <v>273</v>
      </c>
    </row>
    <row r="11" spans="2:12" ht="31.5" customHeight="1" x14ac:dyDescent="0.25">
      <c r="B11" s="166" t="s">
        <v>180</v>
      </c>
      <c r="C11" s="166"/>
      <c r="D11" s="166"/>
      <c r="E11" s="166"/>
      <c r="F11" s="166"/>
      <c r="G11" s="166"/>
      <c r="H11" s="166"/>
      <c r="I11" s="166"/>
      <c r="J11" s="166"/>
      <c r="K11" s="166"/>
      <c r="L11" s="166"/>
    </row>
    <row r="12" spans="2:12" ht="5.25" customHeight="1" x14ac:dyDescent="0.25">
      <c r="B12" s="41"/>
    </row>
    <row r="13" spans="2:12" ht="48.75" customHeight="1" x14ac:dyDescent="0.25">
      <c r="B13" s="166" t="s">
        <v>181</v>
      </c>
      <c r="C13" s="166"/>
      <c r="D13" s="166"/>
      <c r="E13" s="166"/>
      <c r="F13" s="166"/>
      <c r="G13" s="166"/>
      <c r="H13" s="166"/>
      <c r="I13" s="166"/>
      <c r="J13" s="166"/>
      <c r="K13" s="166"/>
      <c r="L13" s="166"/>
    </row>
    <row r="14" spans="2:12" ht="4.5" customHeight="1" x14ac:dyDescent="0.25">
      <c r="B14" s="41"/>
    </row>
    <row r="15" spans="2:12" ht="15.75" x14ac:dyDescent="0.25">
      <c r="B15" s="41"/>
    </row>
    <row r="16" spans="2:12" ht="20.25" x14ac:dyDescent="0.3">
      <c r="B16" s="40"/>
    </row>
  </sheetData>
  <mergeCells count="4">
    <mergeCell ref="B5:L5"/>
    <mergeCell ref="B7:L7"/>
    <mergeCell ref="B11:L11"/>
    <mergeCell ref="B13:L13"/>
  </mergeCells>
  <pageMargins left="1.1023622047244095" right="0.70866141732283472" top="0.74803149606299213" bottom="0.74803149606299213" header="0.31496062992125984" footer="0.31496062992125984"/>
  <pageSetup paperSize="9" scale="7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35B0D-EC76-46BD-A8E0-DD7537E78282}">
  <sheetPr>
    <pageSetUpPr fitToPage="1"/>
  </sheetPr>
  <dimension ref="A1:G18"/>
  <sheetViews>
    <sheetView zoomScale="115" zoomScaleNormal="115" zoomScaleSheetLayoutView="100" workbookViewId="0">
      <selection activeCell="G19" sqref="G19"/>
    </sheetView>
  </sheetViews>
  <sheetFormatPr defaultRowHeight="12.75" x14ac:dyDescent="0.2"/>
  <cols>
    <col min="1" max="1" width="6.7109375" customWidth="1"/>
    <col min="2" max="2" width="39" customWidth="1"/>
    <col min="3" max="3" width="19.7109375" customWidth="1"/>
    <col min="4" max="4" width="17.28515625" customWidth="1"/>
    <col min="5" max="5" width="15.7109375" customWidth="1"/>
    <col min="6" max="6" width="15" customWidth="1"/>
    <col min="7" max="7" width="20.28515625" customWidth="1"/>
  </cols>
  <sheetData>
    <row r="1" spans="1:7" ht="15.75" x14ac:dyDescent="0.2">
      <c r="A1" s="167" t="s">
        <v>251</v>
      </c>
      <c r="B1" s="167"/>
      <c r="C1" s="167"/>
      <c r="D1" s="167"/>
      <c r="E1" s="167"/>
      <c r="F1" s="167"/>
      <c r="G1" s="167"/>
    </row>
    <row r="2" spans="1:7" ht="16.5" thickBot="1" x14ac:dyDescent="0.25">
      <c r="A2" s="70"/>
      <c r="B2" s="70"/>
      <c r="C2" s="70"/>
      <c r="D2" s="70"/>
      <c r="E2" s="70"/>
      <c r="F2" s="70"/>
      <c r="G2" s="70"/>
    </row>
    <row r="3" spans="1:7" ht="95.25" thickBot="1" x14ac:dyDescent="0.25">
      <c r="A3" s="71" t="s">
        <v>182</v>
      </c>
      <c r="B3" s="72" t="s">
        <v>183</v>
      </c>
      <c r="C3" s="72" t="s">
        <v>184</v>
      </c>
      <c r="D3" s="72" t="s">
        <v>185</v>
      </c>
      <c r="E3" s="72" t="s">
        <v>186</v>
      </c>
      <c r="F3" s="72" t="s">
        <v>187</v>
      </c>
      <c r="G3" s="73" t="s">
        <v>188</v>
      </c>
    </row>
    <row r="4" spans="1:7" ht="31.5" x14ac:dyDescent="0.2">
      <c r="A4" s="74" t="s">
        <v>189</v>
      </c>
      <c r="B4" s="75" t="s">
        <v>190</v>
      </c>
      <c r="C4" s="76"/>
      <c r="D4" s="112">
        <f>0.08992+0.00439+0.003</f>
        <v>9.7309999999999994E-2</v>
      </c>
      <c r="E4" s="76">
        <f>C4*D4</f>
        <v>0</v>
      </c>
      <c r="F4" s="77">
        <f>147300*365</f>
        <v>53764500</v>
      </c>
      <c r="G4" s="78">
        <f>ROUND(E4*F4,2)</f>
        <v>0</v>
      </c>
    </row>
    <row r="5" spans="1:7" ht="31.5" x14ac:dyDescent="0.2">
      <c r="A5" s="79" t="s">
        <v>191</v>
      </c>
      <c r="B5" s="75" t="s">
        <v>192</v>
      </c>
      <c r="C5" s="76"/>
      <c r="D5" s="76">
        <f t="shared" ref="D5:D16" si="0">$D$4</f>
        <v>9.7309999999999994E-2</v>
      </c>
      <c r="E5" s="76">
        <f t="shared" ref="E5:E16" si="1">C5*D5</f>
        <v>0</v>
      </c>
      <c r="F5" s="77">
        <f>$F$4</f>
        <v>53764500</v>
      </c>
      <c r="G5" s="78">
        <f t="shared" ref="G5:G15" si="2">ROUND(E5*F5,2)</f>
        <v>0</v>
      </c>
    </row>
    <row r="6" spans="1:7" ht="49.5" customHeight="1" x14ac:dyDescent="0.2">
      <c r="A6" s="79" t="s">
        <v>193</v>
      </c>
      <c r="B6" s="75" t="s">
        <v>194</v>
      </c>
      <c r="C6" s="80"/>
      <c r="D6" s="76">
        <f t="shared" si="0"/>
        <v>9.7309999999999994E-2</v>
      </c>
      <c r="E6" s="76">
        <f t="shared" si="1"/>
        <v>0</v>
      </c>
      <c r="F6" s="77">
        <f t="shared" ref="F6:F16" si="3">$F$4</f>
        <v>53764500</v>
      </c>
      <c r="G6" s="78">
        <f t="shared" si="2"/>
        <v>0</v>
      </c>
    </row>
    <row r="7" spans="1:7" ht="31.5" x14ac:dyDescent="0.2">
      <c r="A7" s="79" t="s">
        <v>195</v>
      </c>
      <c r="B7" s="75" t="s">
        <v>196</v>
      </c>
      <c r="C7" s="80"/>
      <c r="D7" s="76">
        <f t="shared" si="0"/>
        <v>9.7309999999999994E-2</v>
      </c>
      <c r="E7" s="76">
        <f t="shared" si="1"/>
        <v>0</v>
      </c>
      <c r="F7" s="77">
        <f t="shared" si="3"/>
        <v>53764500</v>
      </c>
      <c r="G7" s="78">
        <f t="shared" si="2"/>
        <v>0</v>
      </c>
    </row>
    <row r="8" spans="1:7" ht="34.5" customHeight="1" x14ac:dyDescent="0.2">
      <c r="A8" s="79" t="s">
        <v>197</v>
      </c>
      <c r="B8" s="75" t="s">
        <v>198</v>
      </c>
      <c r="C8" s="80"/>
      <c r="D8" s="76">
        <f t="shared" si="0"/>
        <v>9.7309999999999994E-2</v>
      </c>
      <c r="E8" s="76">
        <f t="shared" si="1"/>
        <v>0</v>
      </c>
      <c r="F8" s="77">
        <f t="shared" si="3"/>
        <v>53764500</v>
      </c>
      <c r="G8" s="78">
        <f t="shared" si="2"/>
        <v>0</v>
      </c>
    </row>
    <row r="9" spans="1:7" ht="15.75" x14ac:dyDescent="0.2">
      <c r="A9" s="79" t="s">
        <v>199</v>
      </c>
      <c r="B9" s="75" t="s">
        <v>200</v>
      </c>
      <c r="C9" s="80"/>
      <c r="D9" s="76">
        <f t="shared" si="0"/>
        <v>9.7309999999999994E-2</v>
      </c>
      <c r="E9" s="76">
        <f t="shared" si="1"/>
        <v>0</v>
      </c>
      <c r="F9" s="77">
        <f t="shared" si="3"/>
        <v>53764500</v>
      </c>
      <c r="G9" s="78">
        <f t="shared" si="2"/>
        <v>0</v>
      </c>
    </row>
    <row r="10" spans="1:7" ht="20.65" customHeight="1" x14ac:dyDescent="0.2">
      <c r="A10" s="79" t="s">
        <v>201</v>
      </c>
      <c r="B10" s="75" t="s">
        <v>202</v>
      </c>
      <c r="C10" s="80"/>
      <c r="D10" s="76">
        <f t="shared" si="0"/>
        <v>9.7309999999999994E-2</v>
      </c>
      <c r="E10" s="76">
        <f>C10*D10</f>
        <v>0</v>
      </c>
      <c r="F10" s="77">
        <f t="shared" si="3"/>
        <v>53764500</v>
      </c>
      <c r="G10" s="78">
        <f t="shared" si="2"/>
        <v>0</v>
      </c>
    </row>
    <row r="11" spans="1:7" ht="16.899999999999999" customHeight="1" x14ac:dyDescent="0.2">
      <c r="A11" s="79" t="s">
        <v>203</v>
      </c>
      <c r="B11" s="81" t="s">
        <v>204</v>
      </c>
      <c r="C11" s="80"/>
      <c r="D11" s="76">
        <f t="shared" si="0"/>
        <v>9.7309999999999994E-2</v>
      </c>
      <c r="E11" s="76">
        <f t="shared" si="1"/>
        <v>0</v>
      </c>
      <c r="F11" s="77">
        <f t="shared" si="3"/>
        <v>53764500</v>
      </c>
      <c r="G11" s="78">
        <f t="shared" si="2"/>
        <v>0</v>
      </c>
    </row>
    <row r="12" spans="1:7" ht="15" customHeight="1" x14ac:dyDescent="0.2">
      <c r="A12" s="79" t="s">
        <v>205</v>
      </c>
      <c r="B12" s="82" t="s">
        <v>206</v>
      </c>
      <c r="C12" s="80"/>
      <c r="D12" s="76">
        <f t="shared" si="0"/>
        <v>9.7309999999999994E-2</v>
      </c>
      <c r="E12" s="76">
        <f t="shared" si="1"/>
        <v>0</v>
      </c>
      <c r="F12" s="77">
        <f t="shared" si="3"/>
        <v>53764500</v>
      </c>
      <c r="G12" s="78">
        <f t="shared" si="2"/>
        <v>0</v>
      </c>
    </row>
    <row r="13" spans="1:7" ht="14.65" customHeight="1" x14ac:dyDescent="0.2">
      <c r="A13" s="79" t="s">
        <v>207</v>
      </c>
      <c r="B13" s="83" t="s">
        <v>208</v>
      </c>
      <c r="C13" s="80"/>
      <c r="D13" s="76">
        <f t="shared" si="0"/>
        <v>9.7309999999999994E-2</v>
      </c>
      <c r="E13" s="76">
        <f t="shared" si="1"/>
        <v>0</v>
      </c>
      <c r="F13" s="77">
        <f t="shared" si="3"/>
        <v>53764500</v>
      </c>
      <c r="G13" s="78">
        <f t="shared" si="2"/>
        <v>0</v>
      </c>
    </row>
    <row r="14" spans="1:7" ht="16.899999999999999" customHeight="1" x14ac:dyDescent="0.2">
      <c r="A14" s="79" t="s">
        <v>209</v>
      </c>
      <c r="B14" s="83" t="s">
        <v>210</v>
      </c>
      <c r="C14" s="80"/>
      <c r="D14" s="76">
        <f t="shared" si="0"/>
        <v>9.7309999999999994E-2</v>
      </c>
      <c r="E14" s="76">
        <f t="shared" si="1"/>
        <v>0</v>
      </c>
      <c r="F14" s="77">
        <f t="shared" si="3"/>
        <v>53764500</v>
      </c>
      <c r="G14" s="78">
        <f t="shared" si="2"/>
        <v>0</v>
      </c>
    </row>
    <row r="15" spans="1:7" ht="17.649999999999999" customHeight="1" x14ac:dyDescent="0.2">
      <c r="A15" s="79" t="s">
        <v>211</v>
      </c>
      <c r="B15" s="84" t="s">
        <v>212</v>
      </c>
      <c r="C15" s="80"/>
      <c r="D15" s="76">
        <f t="shared" si="0"/>
        <v>9.7309999999999994E-2</v>
      </c>
      <c r="E15" s="76">
        <f t="shared" si="1"/>
        <v>0</v>
      </c>
      <c r="F15" s="77">
        <f t="shared" si="3"/>
        <v>53764500</v>
      </c>
      <c r="G15" s="78">
        <f t="shared" si="2"/>
        <v>0</v>
      </c>
    </row>
    <row r="16" spans="1:7" ht="61.9" customHeight="1" x14ac:dyDescent="0.2">
      <c r="A16" s="79" t="s">
        <v>213</v>
      </c>
      <c r="B16" s="85" t="s">
        <v>214</v>
      </c>
      <c r="C16" s="86"/>
      <c r="D16" s="76">
        <f t="shared" si="0"/>
        <v>9.7309999999999994E-2</v>
      </c>
      <c r="E16" s="76">
        <f t="shared" si="1"/>
        <v>0</v>
      </c>
      <c r="F16" s="77">
        <f t="shared" si="3"/>
        <v>53764500</v>
      </c>
      <c r="G16" s="78">
        <f>ROUND(E16*F16,2)</f>
        <v>0</v>
      </c>
    </row>
    <row r="17" spans="1:7" ht="48.75" customHeight="1" thickBot="1" x14ac:dyDescent="0.25">
      <c r="A17" s="87" t="s">
        <v>215</v>
      </c>
      <c r="B17" s="88" t="s">
        <v>216</v>
      </c>
      <c r="C17" s="86">
        <f>SUM(C4:C16)</f>
        <v>0</v>
      </c>
      <c r="D17" s="89" t="s">
        <v>217</v>
      </c>
      <c r="E17" s="89" t="s">
        <v>217</v>
      </c>
      <c r="F17" s="89" t="s">
        <v>217</v>
      </c>
      <c r="G17" s="90" t="s">
        <v>217</v>
      </c>
    </row>
    <row r="18" spans="1:7" ht="16.5" thickBot="1" x14ac:dyDescent="0.25">
      <c r="A18" s="91" t="s">
        <v>218</v>
      </c>
      <c r="B18" s="168" t="s">
        <v>252</v>
      </c>
      <c r="C18" s="168"/>
      <c r="D18" s="168"/>
      <c r="E18" s="168"/>
      <c r="F18" s="169"/>
      <c r="G18" s="136">
        <f>SUM(G4:G16)</f>
        <v>0</v>
      </c>
    </row>
  </sheetData>
  <mergeCells count="2">
    <mergeCell ref="A1:G1"/>
    <mergeCell ref="B18:F18"/>
  </mergeCells>
  <pageMargins left="1.1023622047244095" right="0.70866141732283472" top="0.74803149606299213" bottom="0.74803149606299213" header="0.31496062992125984" footer="0.31496062992125984"/>
  <pageSetup paperSize="9" scale="9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4B044-3462-4347-B0DB-F9C4896EC106}">
  <sheetPr>
    <pageSetUpPr fitToPage="1"/>
  </sheetPr>
  <dimension ref="A2:I8"/>
  <sheetViews>
    <sheetView zoomScale="115" zoomScaleNormal="115" zoomScaleSheetLayoutView="100" workbookViewId="0">
      <selection activeCell="I9" sqref="I9"/>
    </sheetView>
  </sheetViews>
  <sheetFormatPr defaultRowHeight="12.75" x14ac:dyDescent="0.2"/>
  <cols>
    <col min="1" max="1" width="7.7109375" customWidth="1"/>
    <col min="2" max="2" width="37.28515625" customWidth="1"/>
    <col min="3" max="4" width="22.7109375" customWidth="1"/>
    <col min="5" max="6" width="16.28515625" customWidth="1"/>
    <col min="7" max="7" width="16.42578125" customWidth="1"/>
    <col min="8" max="9" width="16.7109375" customWidth="1"/>
  </cols>
  <sheetData>
    <row r="2" spans="1:9" ht="15.75" x14ac:dyDescent="0.2">
      <c r="A2" s="167" t="s">
        <v>254</v>
      </c>
      <c r="B2" s="167"/>
      <c r="C2" s="167"/>
      <c r="D2" s="167"/>
      <c r="E2" s="167"/>
      <c r="F2" s="167"/>
      <c r="G2" s="167"/>
      <c r="H2" s="167"/>
      <c r="I2" s="167"/>
    </row>
    <row r="3" spans="1:9" ht="16.5" thickBot="1" x14ac:dyDescent="0.25">
      <c r="A3" s="70"/>
      <c r="B3" s="70"/>
      <c r="C3" s="70"/>
      <c r="D3" s="70"/>
      <c r="E3" s="70"/>
      <c r="F3" s="70"/>
      <c r="G3" s="70"/>
      <c r="H3" s="70"/>
      <c r="I3" s="70"/>
    </row>
    <row r="4" spans="1:9" ht="96.6" customHeight="1" thickBot="1" x14ac:dyDescent="0.25">
      <c r="A4" s="71" t="s">
        <v>182</v>
      </c>
      <c r="B4" s="72" t="s">
        <v>219</v>
      </c>
      <c r="C4" s="72" t="s">
        <v>220</v>
      </c>
      <c r="D4" s="72" t="s">
        <v>221</v>
      </c>
      <c r="E4" s="72" t="s">
        <v>222</v>
      </c>
      <c r="F4" s="72" t="s">
        <v>223</v>
      </c>
      <c r="G4" s="72" t="s">
        <v>224</v>
      </c>
      <c r="H4" s="72" t="s">
        <v>225</v>
      </c>
      <c r="I4" s="73" t="s">
        <v>226</v>
      </c>
    </row>
    <row r="5" spans="1:9" ht="15.75" x14ac:dyDescent="0.2">
      <c r="A5" s="92" t="s">
        <v>189</v>
      </c>
      <c r="B5" s="93" t="s">
        <v>227</v>
      </c>
      <c r="C5" s="76"/>
      <c r="D5" s="114"/>
      <c r="E5" s="94">
        <v>0.22</v>
      </c>
      <c r="F5" s="117"/>
      <c r="G5" s="76">
        <f>(E5*C5)/1000</f>
        <v>0</v>
      </c>
      <c r="H5" s="77">
        <v>53764500</v>
      </c>
      <c r="I5" s="78">
        <f>ROUND(H5*G5,2)</f>
        <v>0</v>
      </c>
    </row>
    <row r="6" spans="1:9" ht="15.75" x14ac:dyDescent="0.2">
      <c r="A6" s="47" t="s">
        <v>191</v>
      </c>
      <c r="B6" s="93" t="s">
        <v>228</v>
      </c>
      <c r="C6" s="116"/>
      <c r="D6" s="80"/>
      <c r="E6" s="115"/>
      <c r="F6" s="111">
        <v>0.252</v>
      </c>
      <c r="G6" s="76">
        <f>(F6*D6)/1000</f>
        <v>0</v>
      </c>
      <c r="H6" s="77">
        <f>$H$5</f>
        <v>53764500</v>
      </c>
      <c r="I6" s="78">
        <f>ROUND(H6*G6,2)</f>
        <v>0</v>
      </c>
    </row>
    <row r="7" spans="1:9" ht="16.5" thickBot="1" x14ac:dyDescent="0.25">
      <c r="A7" s="95" t="s">
        <v>193</v>
      </c>
      <c r="B7" s="96" t="s">
        <v>229</v>
      </c>
      <c r="C7" s="86"/>
      <c r="D7" s="86"/>
      <c r="E7" s="86"/>
      <c r="F7" s="113"/>
      <c r="G7" s="76"/>
      <c r="H7" s="77">
        <f>$H$5</f>
        <v>53764500</v>
      </c>
      <c r="I7" s="78">
        <f>ROUND(H7*G7,2)</f>
        <v>0</v>
      </c>
    </row>
    <row r="8" spans="1:9" ht="16.5" thickBot="1" x14ac:dyDescent="0.25">
      <c r="A8" s="91" t="s">
        <v>195</v>
      </c>
      <c r="B8" s="168" t="s">
        <v>253</v>
      </c>
      <c r="C8" s="168"/>
      <c r="D8" s="168"/>
      <c r="E8" s="168"/>
      <c r="F8" s="168"/>
      <c r="G8" s="168"/>
      <c r="H8" s="168"/>
      <c r="I8" s="132">
        <f>SUM(I5:I7)</f>
        <v>0</v>
      </c>
    </row>
  </sheetData>
  <mergeCells count="2">
    <mergeCell ref="A2:I2"/>
    <mergeCell ref="B8:H8"/>
  </mergeCells>
  <pageMargins left="1.1023622047244095" right="0.70866141732283472" top="0.74803149606299213" bottom="0.74803149606299213" header="0.31496062992125984" footer="0.31496062992125984"/>
  <pageSetup paperSize="9" scale="9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2A628-3FB5-4832-89DB-531BF2F18DFB}">
  <sheetPr>
    <pageSetUpPr fitToPage="1"/>
  </sheetPr>
  <dimension ref="B2:D8"/>
  <sheetViews>
    <sheetView zoomScaleNormal="100" zoomScaleSheetLayoutView="100" workbookViewId="0">
      <selection activeCell="D9" sqref="D9"/>
    </sheetView>
  </sheetViews>
  <sheetFormatPr defaultColWidth="9.28515625" defaultRowHeight="12.75" x14ac:dyDescent="0.2"/>
  <cols>
    <col min="1" max="1" width="2.7109375" style="98" customWidth="1"/>
    <col min="2" max="2" width="9.7109375" style="98" customWidth="1"/>
    <col min="3" max="3" width="71.140625" style="98" customWidth="1"/>
    <col min="4" max="4" width="32.7109375" style="98" customWidth="1"/>
    <col min="5" max="16384" width="9.28515625" style="98"/>
  </cols>
  <sheetData>
    <row r="2" spans="2:4" ht="15.75" x14ac:dyDescent="0.2">
      <c r="B2" s="170" t="s">
        <v>255</v>
      </c>
      <c r="C2" s="170"/>
      <c r="D2" s="170"/>
    </row>
    <row r="3" spans="2:4" ht="16.5" thickBot="1" x14ac:dyDescent="0.25">
      <c r="B3" s="97"/>
      <c r="C3" s="97"/>
      <c r="D3" s="97"/>
    </row>
    <row r="4" spans="2:4" ht="32.25" thickBot="1" x14ac:dyDescent="0.25">
      <c r="B4" s="99" t="s">
        <v>182</v>
      </c>
      <c r="C4" s="100" t="s">
        <v>230</v>
      </c>
      <c r="D4" s="101" t="s">
        <v>231</v>
      </c>
    </row>
    <row r="5" spans="2:4" ht="15.75" x14ac:dyDescent="0.2">
      <c r="B5" s="102" t="s">
        <v>189</v>
      </c>
      <c r="C5" s="103" t="s">
        <v>232</v>
      </c>
      <c r="D5" s="137">
        <f>'T9-El. izmaksas'!G18</f>
        <v>0</v>
      </c>
    </row>
    <row r="6" spans="2:4" ht="15.75" x14ac:dyDescent="0.2">
      <c r="B6" s="104" t="s">
        <v>191</v>
      </c>
      <c r="C6" s="105" t="s">
        <v>233</v>
      </c>
      <c r="D6" s="138">
        <f>'T10-Reaģ. izmaksas'!I8</f>
        <v>0</v>
      </c>
    </row>
    <row r="7" spans="2:4" ht="16.5" thickBot="1" x14ac:dyDescent="0.25">
      <c r="B7" s="106" t="s">
        <v>193</v>
      </c>
      <c r="C7" s="107" t="s">
        <v>234</v>
      </c>
      <c r="D7" s="108"/>
    </row>
    <row r="8" spans="2:4" ht="16.5" customHeight="1" x14ac:dyDescent="0.2">
      <c r="B8" s="109" t="s">
        <v>195</v>
      </c>
      <c r="C8" s="110" t="s">
        <v>235</v>
      </c>
      <c r="D8" s="139">
        <f>SUM(D5:D7)</f>
        <v>0</v>
      </c>
    </row>
  </sheetData>
  <mergeCells count="1">
    <mergeCell ref="B2:D2"/>
  </mergeCells>
  <pageMargins left="1.1023622047244095"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20014-3309-4C49-9284-C46996F86682}">
  <dimension ref="B2:D14"/>
  <sheetViews>
    <sheetView workbookViewId="0">
      <selection activeCell="J28" sqref="J28"/>
    </sheetView>
  </sheetViews>
  <sheetFormatPr defaultRowHeight="12.75" x14ac:dyDescent="0.2"/>
  <cols>
    <col min="2" max="2" width="9.42578125" customWidth="1"/>
    <col min="3" max="3" width="53.5703125" customWidth="1"/>
    <col min="4" max="4" width="21.140625" customWidth="1"/>
  </cols>
  <sheetData>
    <row r="2" spans="2:4" s="98" customFormat="1" ht="15.75" x14ac:dyDescent="0.2">
      <c r="B2" s="170" t="s">
        <v>259</v>
      </c>
      <c r="C2" s="170"/>
      <c r="D2" s="170"/>
    </row>
    <row r="3" spans="2:4" s="98" customFormat="1" ht="16.5" thickBot="1" x14ac:dyDescent="0.25">
      <c r="B3" s="118"/>
      <c r="C3" s="118"/>
      <c r="D3" s="118"/>
    </row>
    <row r="4" spans="2:4" s="98" customFormat="1" ht="32.25" thickBot="1" x14ac:dyDescent="0.25">
      <c r="B4" s="99" t="s">
        <v>182</v>
      </c>
      <c r="C4" s="100" t="s">
        <v>230</v>
      </c>
      <c r="D4" s="101" t="s">
        <v>101</v>
      </c>
    </row>
    <row r="5" spans="2:4" s="98" customFormat="1" ht="31.5" x14ac:dyDescent="0.2">
      <c r="B5" s="102" t="s">
        <v>189</v>
      </c>
      <c r="C5" s="103" t="s">
        <v>257</v>
      </c>
      <c r="D5" s="121">
        <f>'T8 - Izmaksu CAPEX kopsavilkums'!F13</f>
        <v>0</v>
      </c>
    </row>
    <row r="6" spans="2:4" s="98" customFormat="1" ht="32.25" thickBot="1" x14ac:dyDescent="0.25">
      <c r="B6" s="122" t="s">
        <v>191</v>
      </c>
      <c r="C6" s="123" t="s">
        <v>256</v>
      </c>
      <c r="D6" s="124">
        <f>'T11-OPEX Kopsavilkums'!D8</f>
        <v>0</v>
      </c>
    </row>
    <row r="7" spans="2:4" ht="32.25" thickBot="1" x14ac:dyDescent="0.3">
      <c r="B7" s="125" t="s">
        <v>193</v>
      </c>
      <c r="C7" s="126" t="s">
        <v>258</v>
      </c>
      <c r="D7" s="127">
        <f>D5+ROUND(15*D6,2)</f>
        <v>0</v>
      </c>
    </row>
    <row r="9" spans="2:4" ht="15.75" x14ac:dyDescent="0.2">
      <c r="C9" s="119"/>
    </row>
    <row r="11" spans="2:4" ht="15.75" x14ac:dyDescent="0.2">
      <c r="D11" s="120"/>
    </row>
    <row r="12" spans="2:4" ht="15.75" x14ac:dyDescent="0.2">
      <c r="D12" s="120"/>
    </row>
    <row r="13" spans="2:4" ht="15.75" x14ac:dyDescent="0.2">
      <c r="D13" s="120"/>
    </row>
    <row r="14" spans="2:4" ht="15.75" x14ac:dyDescent="0.2">
      <c r="D14" s="120"/>
    </row>
  </sheetData>
  <mergeCells count="1">
    <mergeCell ref="B2:D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CD839-4FC1-465B-91B6-1E545AD9C82B}">
  <dimension ref="B1:E11"/>
  <sheetViews>
    <sheetView topLeftCell="B1" workbookViewId="0">
      <selection activeCell="B2" sqref="B2:E8"/>
    </sheetView>
  </sheetViews>
  <sheetFormatPr defaultRowHeight="12.75" x14ac:dyDescent="0.2"/>
  <cols>
    <col min="2" max="2" width="9.5703125" bestFit="1" customWidth="1"/>
    <col min="3" max="3" width="29" customWidth="1"/>
    <col min="4" max="4" width="19.42578125" bestFit="1" customWidth="1"/>
    <col min="5" max="5" width="18.28515625" customWidth="1"/>
  </cols>
  <sheetData>
    <row r="1" spans="2:5" ht="13.5" thickBot="1" x14ac:dyDescent="0.25"/>
    <row r="2" spans="2:5" ht="31.5" x14ac:dyDescent="0.2">
      <c r="B2" s="50" t="s">
        <v>182</v>
      </c>
      <c r="C2" s="51" t="s">
        <v>219</v>
      </c>
      <c r="D2" s="51" t="s">
        <v>236</v>
      </c>
      <c r="E2" s="52" t="s">
        <v>237</v>
      </c>
    </row>
    <row r="3" spans="2:5" ht="15.75" x14ac:dyDescent="0.2">
      <c r="B3" s="47" t="s">
        <v>189</v>
      </c>
      <c r="C3" s="46" t="s">
        <v>238</v>
      </c>
      <c r="D3" s="46" t="s">
        <v>239</v>
      </c>
      <c r="E3" s="48"/>
    </row>
    <row r="4" spans="2:5" ht="47.25" x14ac:dyDescent="0.2">
      <c r="B4" s="47" t="s">
        <v>191</v>
      </c>
      <c r="C4" s="46" t="s">
        <v>240</v>
      </c>
      <c r="D4" s="46" t="s">
        <v>241</v>
      </c>
      <c r="E4" s="48"/>
    </row>
    <row r="5" spans="2:5" ht="47.25" x14ac:dyDescent="0.2">
      <c r="B5" s="47" t="s">
        <v>193</v>
      </c>
      <c r="C5" s="46" t="s">
        <v>242</v>
      </c>
      <c r="D5" s="46" t="s">
        <v>241</v>
      </c>
      <c r="E5" s="48"/>
    </row>
    <row r="6" spans="2:5" ht="47.25" x14ac:dyDescent="0.2">
      <c r="B6" s="47" t="s">
        <v>195</v>
      </c>
      <c r="C6" s="46" t="s">
        <v>243</v>
      </c>
      <c r="D6" s="46" t="s">
        <v>241</v>
      </c>
      <c r="E6" s="48"/>
    </row>
    <row r="7" spans="2:5" ht="15.75" x14ac:dyDescent="0.2">
      <c r="B7" s="47" t="s">
        <v>197</v>
      </c>
      <c r="C7" s="46" t="s">
        <v>244</v>
      </c>
      <c r="D7" s="46" t="s">
        <v>241</v>
      </c>
      <c r="E7" s="48"/>
    </row>
    <row r="8" spans="2:5" ht="16.5" thickBot="1" x14ac:dyDescent="0.25">
      <c r="B8" s="53" t="s">
        <v>199</v>
      </c>
      <c r="C8" s="54" t="s">
        <v>245</v>
      </c>
      <c r="D8" s="54" t="s">
        <v>241</v>
      </c>
      <c r="E8" s="55"/>
    </row>
    <row r="10" spans="2:5" x14ac:dyDescent="0.2">
      <c r="B10" s="56" t="s">
        <v>246</v>
      </c>
      <c r="C10" s="56" t="s">
        <v>247</v>
      </c>
    </row>
    <row r="11" spans="2:5" x14ac:dyDescent="0.2">
      <c r="B11" s="56"/>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1B836-D146-4469-B3CC-A1954D2FD496}">
  <dimension ref="B1:J1"/>
  <sheetViews>
    <sheetView workbookViewId="0"/>
  </sheetViews>
  <sheetFormatPr defaultRowHeight="12.75" x14ac:dyDescent="0.2"/>
  <sheetData>
    <row r="1" spans="2:10" ht="409.5" x14ac:dyDescent="0.2">
      <c r="B1" t="s">
        <v>248</v>
      </c>
      <c r="C1" t="b">
        <v>1</v>
      </c>
      <c r="E1" t="b">
        <v>1</v>
      </c>
      <c r="F1" t="b">
        <v>1</v>
      </c>
      <c r="G1" s="69" t="s">
        <v>249</v>
      </c>
      <c r="I1" t="b">
        <v>1</v>
      </c>
      <c r="J1">
        <v>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8C129-4324-4BA7-87FE-8180DC74C509}">
  <dimension ref="A1:C19"/>
  <sheetViews>
    <sheetView view="pageBreakPreview" zoomScale="115" zoomScaleNormal="100" zoomScaleSheetLayoutView="115" workbookViewId="0">
      <selection activeCell="I25" sqref="I25"/>
    </sheetView>
  </sheetViews>
  <sheetFormatPr defaultRowHeight="12.75" x14ac:dyDescent="0.2"/>
  <cols>
    <col min="1" max="1" width="14.7109375" customWidth="1"/>
    <col min="2" max="2" width="40.28515625" customWidth="1"/>
    <col min="3" max="3" width="21" customWidth="1"/>
  </cols>
  <sheetData>
    <row r="1" spans="1:3" ht="18.75" x14ac:dyDescent="0.2">
      <c r="A1" s="45" t="s">
        <v>20</v>
      </c>
      <c r="B1" s="142" t="s">
        <v>21</v>
      </c>
      <c r="C1" s="142"/>
    </row>
    <row r="2" spans="1:3" ht="13.5" thickBot="1" x14ac:dyDescent="0.25"/>
    <row r="3" spans="1:3" ht="15" thickBot="1" x14ac:dyDescent="0.25">
      <c r="A3" s="58" t="s">
        <v>22</v>
      </c>
      <c r="B3" s="59" t="s">
        <v>23</v>
      </c>
      <c r="C3" s="60" t="s">
        <v>24</v>
      </c>
    </row>
    <row r="4" spans="1:3" ht="21" customHeight="1" x14ac:dyDescent="0.2">
      <c r="A4" s="62" t="s">
        <v>26</v>
      </c>
      <c r="B4" s="63" t="s">
        <v>27</v>
      </c>
      <c r="C4" s="36"/>
    </row>
    <row r="5" spans="1:3" ht="18.600000000000001" customHeight="1" x14ac:dyDescent="0.2">
      <c r="A5" s="62" t="s">
        <v>28</v>
      </c>
      <c r="B5" s="61" t="s">
        <v>29</v>
      </c>
      <c r="C5" s="35"/>
    </row>
    <row r="6" spans="1:3" ht="19.899999999999999" customHeight="1" x14ac:dyDescent="0.2">
      <c r="A6" s="62" t="s">
        <v>30</v>
      </c>
      <c r="B6" s="61" t="s">
        <v>31</v>
      </c>
      <c r="C6" s="35"/>
    </row>
    <row r="7" spans="1:3" ht="21" customHeight="1" x14ac:dyDescent="0.2">
      <c r="A7" s="62" t="s">
        <v>32</v>
      </c>
      <c r="B7" s="61" t="s">
        <v>33</v>
      </c>
      <c r="C7" s="35"/>
    </row>
    <row r="8" spans="1:3" ht="18" customHeight="1" x14ac:dyDescent="0.2">
      <c r="A8" s="62" t="s">
        <v>34</v>
      </c>
      <c r="B8" s="63" t="s">
        <v>35</v>
      </c>
      <c r="C8" s="36"/>
    </row>
    <row r="9" spans="1:3" ht="31.9" customHeight="1" x14ac:dyDescent="0.2">
      <c r="A9" s="64" t="s">
        <v>36</v>
      </c>
      <c r="B9" s="61" t="s">
        <v>37</v>
      </c>
      <c r="C9" s="35"/>
    </row>
    <row r="10" spans="1:3" ht="15.75" x14ac:dyDescent="0.25">
      <c r="A10" s="62" t="s">
        <v>38</v>
      </c>
      <c r="B10" s="65" t="s">
        <v>39</v>
      </c>
      <c r="C10" s="36"/>
    </row>
    <row r="11" spans="1:3" ht="17.45" customHeight="1" x14ac:dyDescent="0.2">
      <c r="A11" s="64" t="s">
        <v>40</v>
      </c>
      <c r="B11" s="61" t="s">
        <v>41</v>
      </c>
      <c r="C11" s="36"/>
    </row>
    <row r="12" spans="1:3" ht="16.899999999999999" customHeight="1" x14ac:dyDescent="0.2">
      <c r="A12" s="64" t="s">
        <v>42</v>
      </c>
      <c r="B12" s="61" t="s">
        <v>43</v>
      </c>
      <c r="C12" s="36"/>
    </row>
    <row r="13" spans="1:3" ht="16.149999999999999" customHeight="1" x14ac:dyDescent="0.2">
      <c r="A13" s="64" t="s">
        <v>44</v>
      </c>
      <c r="B13" s="61" t="s">
        <v>45</v>
      </c>
      <c r="C13" s="36"/>
    </row>
    <row r="14" spans="1:3" ht="15.75" x14ac:dyDescent="0.2">
      <c r="A14" s="62" t="s">
        <v>46</v>
      </c>
      <c r="B14" s="63" t="s">
        <v>47</v>
      </c>
      <c r="C14" s="36"/>
    </row>
    <row r="15" spans="1:3" ht="17.45" customHeight="1" x14ac:dyDescent="0.2">
      <c r="A15" s="62" t="s">
        <v>48</v>
      </c>
      <c r="B15" s="63" t="s">
        <v>49</v>
      </c>
      <c r="C15" s="36"/>
    </row>
    <row r="16" spans="1:3" ht="17.45" customHeight="1" x14ac:dyDescent="0.2">
      <c r="A16" s="62" t="s">
        <v>50</v>
      </c>
      <c r="B16" s="63" t="s">
        <v>51</v>
      </c>
      <c r="C16" s="36"/>
    </row>
    <row r="17" spans="1:3" ht="17.45" customHeight="1" x14ac:dyDescent="0.2">
      <c r="A17" s="62" t="s">
        <v>52</v>
      </c>
      <c r="B17" s="63" t="s">
        <v>53</v>
      </c>
      <c r="C17" s="36"/>
    </row>
    <row r="18" spans="1:3" ht="17.45" customHeight="1" x14ac:dyDescent="0.2">
      <c r="A18" s="62" t="s">
        <v>54</v>
      </c>
      <c r="B18" s="63" t="s">
        <v>55</v>
      </c>
      <c r="C18" s="36"/>
    </row>
    <row r="19" spans="1:3" ht="17.25" customHeight="1" thickBot="1" x14ac:dyDescent="0.25">
      <c r="A19" s="143" t="s">
        <v>56</v>
      </c>
      <c r="B19" s="144"/>
      <c r="C19" s="132"/>
    </row>
  </sheetData>
  <mergeCells count="2">
    <mergeCell ref="B1:C1"/>
    <mergeCell ref="A19:B19"/>
  </mergeCells>
  <pageMargins left="1.1023622047244095" right="0.70866141732283472"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8B875-7628-4A54-8C10-43CB0A3815CE}">
  <dimension ref="A2:C18"/>
  <sheetViews>
    <sheetView zoomScaleNormal="100" zoomScaleSheetLayoutView="100" workbookViewId="0">
      <selection activeCell="C18" sqref="C18"/>
    </sheetView>
  </sheetViews>
  <sheetFormatPr defaultRowHeight="12.75" x14ac:dyDescent="0.2"/>
  <cols>
    <col min="1" max="1" width="14.42578125" customWidth="1"/>
    <col min="2" max="2" width="56.42578125" customWidth="1"/>
    <col min="3" max="3" width="20.7109375" customWidth="1"/>
  </cols>
  <sheetData>
    <row r="2" spans="1:3" ht="42" customHeight="1" x14ac:dyDescent="0.3">
      <c r="A2" s="45" t="s">
        <v>57</v>
      </c>
      <c r="B2" s="147" t="s">
        <v>58</v>
      </c>
      <c r="C2" s="147"/>
    </row>
    <row r="3" spans="1:3" ht="13.5" thickBot="1" x14ac:dyDescent="0.25"/>
    <row r="4" spans="1:3" ht="15" thickBot="1" x14ac:dyDescent="0.25">
      <c r="A4" s="37" t="s">
        <v>22</v>
      </c>
      <c r="B4" s="38" t="s">
        <v>23</v>
      </c>
      <c r="C4" s="39" t="s">
        <v>59</v>
      </c>
    </row>
    <row r="5" spans="1:3" ht="30" x14ac:dyDescent="0.25">
      <c r="A5" s="66">
        <v>1</v>
      </c>
      <c r="B5" s="34" t="s">
        <v>60</v>
      </c>
      <c r="C5" s="67"/>
    </row>
    <row r="6" spans="1:3" ht="15.75" x14ac:dyDescent="0.25">
      <c r="A6" s="66">
        <f>A5+1</f>
        <v>2</v>
      </c>
      <c r="B6" s="34" t="s">
        <v>61</v>
      </c>
      <c r="C6" s="67"/>
    </row>
    <row r="7" spans="1:3" ht="15.75" x14ac:dyDescent="0.25">
      <c r="A7" s="66">
        <f t="shared" ref="A7:A17" si="0">A6+1</f>
        <v>3</v>
      </c>
      <c r="B7" s="34" t="s">
        <v>62</v>
      </c>
      <c r="C7" s="67"/>
    </row>
    <row r="8" spans="1:3" ht="15.75" x14ac:dyDescent="0.25">
      <c r="A8" s="66">
        <f t="shared" si="0"/>
        <v>4</v>
      </c>
      <c r="B8" s="34" t="s">
        <v>63</v>
      </c>
      <c r="C8" s="67"/>
    </row>
    <row r="9" spans="1:3" ht="15.75" x14ac:dyDescent="0.25">
      <c r="A9" s="66">
        <f t="shared" si="0"/>
        <v>5</v>
      </c>
      <c r="B9" s="34" t="s">
        <v>64</v>
      </c>
      <c r="C9" s="67"/>
    </row>
    <row r="10" spans="1:3" ht="15.75" x14ac:dyDescent="0.25">
      <c r="A10" s="66">
        <f t="shared" si="0"/>
        <v>6</v>
      </c>
      <c r="B10" s="34" t="s">
        <v>65</v>
      </c>
      <c r="C10" s="67"/>
    </row>
    <row r="11" spans="1:3" ht="15.75" x14ac:dyDescent="0.25">
      <c r="A11" s="66">
        <f t="shared" si="0"/>
        <v>7</v>
      </c>
      <c r="B11" s="34" t="s">
        <v>66</v>
      </c>
      <c r="C11" s="67"/>
    </row>
    <row r="12" spans="1:3" ht="30" x14ac:dyDescent="0.25">
      <c r="A12" s="66">
        <f t="shared" si="0"/>
        <v>8</v>
      </c>
      <c r="B12" s="34" t="s">
        <v>67</v>
      </c>
      <c r="C12" s="67"/>
    </row>
    <row r="13" spans="1:3" ht="15.75" x14ac:dyDescent="0.25">
      <c r="A13" s="66">
        <f>A12+1</f>
        <v>9</v>
      </c>
      <c r="B13" s="34" t="s">
        <v>68</v>
      </c>
      <c r="C13" s="67"/>
    </row>
    <row r="14" spans="1:3" ht="15.75" x14ac:dyDescent="0.25">
      <c r="A14" s="66">
        <f t="shared" si="0"/>
        <v>10</v>
      </c>
      <c r="B14" s="34" t="s">
        <v>69</v>
      </c>
      <c r="C14" s="67"/>
    </row>
    <row r="15" spans="1:3" ht="15.75" x14ac:dyDescent="0.25">
      <c r="A15" s="66">
        <f t="shared" si="0"/>
        <v>11</v>
      </c>
      <c r="B15" s="34" t="s">
        <v>70</v>
      </c>
      <c r="C15" s="67"/>
    </row>
    <row r="16" spans="1:3" ht="15.75" x14ac:dyDescent="0.25">
      <c r="A16" s="66">
        <f t="shared" si="0"/>
        <v>12</v>
      </c>
      <c r="B16" s="34" t="s">
        <v>71</v>
      </c>
      <c r="C16" s="67"/>
    </row>
    <row r="17" spans="1:3" ht="16.5" thickBot="1" x14ac:dyDescent="0.3">
      <c r="A17" s="68">
        <f t="shared" si="0"/>
        <v>13</v>
      </c>
      <c r="B17" s="57" t="s">
        <v>72</v>
      </c>
      <c r="C17" s="67"/>
    </row>
    <row r="18" spans="1:3" ht="16.5" thickBot="1" x14ac:dyDescent="0.25">
      <c r="A18" s="145" t="s">
        <v>261</v>
      </c>
      <c r="B18" s="146"/>
      <c r="C18" s="132"/>
    </row>
  </sheetData>
  <mergeCells count="2">
    <mergeCell ref="A18:B18"/>
    <mergeCell ref="B2:C2"/>
  </mergeCells>
  <pageMargins left="1.1023622047244095" right="0.70866141732283472"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DCB33-3885-49DE-A62E-238AD06FE1CB}">
  <dimension ref="A2:C21"/>
  <sheetViews>
    <sheetView zoomScaleNormal="100" zoomScaleSheetLayoutView="100" workbookViewId="0">
      <selection activeCell="C21" sqref="C21"/>
    </sheetView>
  </sheetViews>
  <sheetFormatPr defaultRowHeight="12.75" x14ac:dyDescent="0.2"/>
  <cols>
    <col min="1" max="1" width="14.42578125" customWidth="1"/>
    <col min="2" max="2" width="56.42578125" customWidth="1"/>
    <col min="3" max="3" width="20.7109375" customWidth="1"/>
  </cols>
  <sheetData>
    <row r="2" spans="1:3" ht="34.5" customHeight="1" x14ac:dyDescent="0.3">
      <c r="A2" s="45" t="s">
        <v>73</v>
      </c>
      <c r="B2" s="147" t="s">
        <v>267</v>
      </c>
      <c r="C2" s="147"/>
    </row>
    <row r="3" spans="1:3" ht="13.5" thickBot="1" x14ac:dyDescent="0.25"/>
    <row r="4" spans="1:3" ht="15" thickBot="1" x14ac:dyDescent="0.25">
      <c r="A4" s="37" t="s">
        <v>22</v>
      </c>
      <c r="B4" s="38" t="s">
        <v>23</v>
      </c>
      <c r="C4" s="39" t="s">
        <v>59</v>
      </c>
    </row>
    <row r="5" spans="1:3" ht="15.75" x14ac:dyDescent="0.25">
      <c r="A5" s="66">
        <v>1</v>
      </c>
      <c r="B5" s="34" t="s">
        <v>74</v>
      </c>
      <c r="C5" s="67"/>
    </row>
    <row r="6" spans="1:3" ht="15.75" x14ac:dyDescent="0.25">
      <c r="A6" s="66">
        <f t="shared" ref="A6:A20" si="0">A5+1</f>
        <v>2</v>
      </c>
      <c r="B6" s="34" t="s">
        <v>75</v>
      </c>
      <c r="C6" s="67"/>
    </row>
    <row r="7" spans="1:3" ht="15.75" x14ac:dyDescent="0.25">
      <c r="A7" s="66">
        <f t="shared" si="0"/>
        <v>3</v>
      </c>
      <c r="B7" s="34" t="s">
        <v>76</v>
      </c>
      <c r="C7" s="67"/>
    </row>
    <row r="8" spans="1:3" ht="15.75" x14ac:dyDescent="0.25">
      <c r="A8" s="66">
        <f t="shared" si="0"/>
        <v>4</v>
      </c>
      <c r="B8" s="34" t="s">
        <v>77</v>
      </c>
      <c r="C8" s="67"/>
    </row>
    <row r="9" spans="1:3" ht="15.75" x14ac:dyDescent="0.25">
      <c r="A9" s="66">
        <f t="shared" si="0"/>
        <v>5</v>
      </c>
      <c r="B9" s="34" t="s">
        <v>61</v>
      </c>
      <c r="C9" s="67"/>
    </row>
    <row r="10" spans="1:3" ht="15.75" x14ac:dyDescent="0.25">
      <c r="A10" s="66">
        <f t="shared" si="0"/>
        <v>6</v>
      </c>
      <c r="B10" s="34" t="s">
        <v>62</v>
      </c>
      <c r="C10" s="67"/>
    </row>
    <row r="11" spans="1:3" ht="15.75" x14ac:dyDescent="0.25">
      <c r="A11" s="66">
        <f t="shared" si="0"/>
        <v>7</v>
      </c>
      <c r="B11" s="34" t="s">
        <v>63</v>
      </c>
      <c r="C11" s="67"/>
    </row>
    <row r="12" spans="1:3" ht="15.75" x14ac:dyDescent="0.25">
      <c r="A12" s="66">
        <f t="shared" si="0"/>
        <v>8</v>
      </c>
      <c r="B12" s="34" t="s">
        <v>64</v>
      </c>
      <c r="C12" s="67"/>
    </row>
    <row r="13" spans="1:3" ht="15.75" x14ac:dyDescent="0.25">
      <c r="A13" s="66">
        <f t="shared" si="0"/>
        <v>9</v>
      </c>
      <c r="B13" s="34" t="s">
        <v>65</v>
      </c>
      <c r="C13" s="67"/>
    </row>
    <row r="14" spans="1:3" ht="15.75" x14ac:dyDescent="0.25">
      <c r="A14" s="66">
        <f t="shared" si="0"/>
        <v>10</v>
      </c>
      <c r="B14" s="34" t="s">
        <v>66</v>
      </c>
      <c r="C14" s="67"/>
    </row>
    <row r="15" spans="1:3" ht="30" x14ac:dyDescent="0.25">
      <c r="A15" s="66">
        <f t="shared" si="0"/>
        <v>11</v>
      </c>
      <c r="B15" s="34" t="s">
        <v>67</v>
      </c>
      <c r="C15" s="67"/>
    </row>
    <row r="16" spans="1:3" ht="15.75" x14ac:dyDescent="0.25">
      <c r="A16" s="66">
        <f t="shared" si="0"/>
        <v>12</v>
      </c>
      <c r="B16" s="34" t="s">
        <v>68</v>
      </c>
      <c r="C16" s="67"/>
    </row>
    <row r="17" spans="1:3" ht="15.75" x14ac:dyDescent="0.25">
      <c r="A17" s="66">
        <f t="shared" si="0"/>
        <v>13</v>
      </c>
      <c r="B17" s="34" t="s">
        <v>69</v>
      </c>
      <c r="C17" s="67"/>
    </row>
    <row r="18" spans="1:3" ht="15.75" x14ac:dyDescent="0.25">
      <c r="A18" s="66">
        <f t="shared" si="0"/>
        <v>14</v>
      </c>
      <c r="B18" s="34" t="s">
        <v>70</v>
      </c>
      <c r="C18" s="67"/>
    </row>
    <row r="19" spans="1:3" ht="15.75" x14ac:dyDescent="0.25">
      <c r="A19" s="66">
        <f t="shared" si="0"/>
        <v>15</v>
      </c>
      <c r="B19" s="34" t="s">
        <v>71</v>
      </c>
      <c r="C19" s="67"/>
    </row>
    <row r="20" spans="1:3" ht="16.5" thickBot="1" x14ac:dyDescent="0.3">
      <c r="A20" s="66">
        <f t="shared" si="0"/>
        <v>16</v>
      </c>
      <c r="B20" s="57" t="s">
        <v>72</v>
      </c>
      <c r="C20" s="67"/>
    </row>
    <row r="21" spans="1:3" ht="16.5" thickBot="1" x14ac:dyDescent="0.25">
      <c r="A21" s="145" t="s">
        <v>262</v>
      </c>
      <c r="B21" s="146"/>
      <c r="C21" s="132"/>
    </row>
  </sheetData>
  <mergeCells count="2">
    <mergeCell ref="B2:C2"/>
    <mergeCell ref="A21:B21"/>
  </mergeCells>
  <pageMargins left="1.1023622047244095" right="0.70866141732283472" top="0.74803149606299213" bottom="0.74803149606299213" header="0.31496062992125984" footer="0.31496062992125984"/>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2EB43-9F3A-47C3-9774-D3450D286645}">
  <dimension ref="A2:C21"/>
  <sheetViews>
    <sheetView zoomScaleNormal="100" zoomScaleSheetLayoutView="100" workbookViewId="0">
      <selection activeCell="C21" sqref="C21"/>
    </sheetView>
  </sheetViews>
  <sheetFormatPr defaultRowHeight="12.75" x14ac:dyDescent="0.2"/>
  <cols>
    <col min="1" max="1" width="14.42578125" customWidth="1"/>
    <col min="2" max="2" width="56.42578125" customWidth="1"/>
    <col min="3" max="3" width="20.7109375" customWidth="1"/>
  </cols>
  <sheetData>
    <row r="2" spans="1:3" ht="18.75" x14ac:dyDescent="0.3">
      <c r="A2" s="45" t="s">
        <v>78</v>
      </c>
      <c r="B2" s="147" t="s">
        <v>79</v>
      </c>
      <c r="C2" s="147"/>
    </row>
    <row r="3" spans="1:3" ht="13.5" thickBot="1" x14ac:dyDescent="0.25"/>
    <row r="4" spans="1:3" ht="15" thickBot="1" x14ac:dyDescent="0.25">
      <c r="A4" s="37" t="s">
        <v>22</v>
      </c>
      <c r="B4" s="38" t="s">
        <v>23</v>
      </c>
      <c r="C4" s="39" t="s">
        <v>59</v>
      </c>
    </row>
    <row r="5" spans="1:3" ht="15.75" x14ac:dyDescent="0.25">
      <c r="A5" s="66">
        <v>1</v>
      </c>
      <c r="B5" s="34" t="s">
        <v>80</v>
      </c>
      <c r="C5" s="67"/>
    </row>
    <row r="6" spans="1:3" ht="15.75" x14ac:dyDescent="0.25">
      <c r="A6" s="66">
        <f t="shared" ref="A6:A20" si="0">A5+1</f>
        <v>2</v>
      </c>
      <c r="B6" s="34" t="s">
        <v>81</v>
      </c>
      <c r="C6" s="67"/>
    </row>
    <row r="7" spans="1:3" ht="15.75" x14ac:dyDescent="0.25">
      <c r="A7" s="66">
        <f t="shared" si="0"/>
        <v>3</v>
      </c>
      <c r="B7" s="34" t="s">
        <v>82</v>
      </c>
      <c r="C7" s="67"/>
    </row>
    <row r="8" spans="1:3" ht="15.75" x14ac:dyDescent="0.25">
      <c r="A8" s="66">
        <f t="shared" si="0"/>
        <v>4</v>
      </c>
      <c r="B8" s="34" t="s">
        <v>83</v>
      </c>
      <c r="C8" s="67"/>
    </row>
    <row r="9" spans="1:3" ht="15.75" x14ac:dyDescent="0.25">
      <c r="A9" s="66">
        <f t="shared" si="0"/>
        <v>5</v>
      </c>
      <c r="B9" s="34" t="s">
        <v>61</v>
      </c>
      <c r="C9" s="67"/>
    </row>
    <row r="10" spans="1:3" ht="15.75" x14ac:dyDescent="0.25">
      <c r="A10" s="66">
        <f t="shared" si="0"/>
        <v>6</v>
      </c>
      <c r="B10" s="34" t="s">
        <v>62</v>
      </c>
      <c r="C10" s="67"/>
    </row>
    <row r="11" spans="1:3" ht="15.75" x14ac:dyDescent="0.25">
      <c r="A11" s="66">
        <f t="shared" si="0"/>
        <v>7</v>
      </c>
      <c r="B11" s="34" t="s">
        <v>63</v>
      </c>
      <c r="C11" s="67"/>
    </row>
    <row r="12" spans="1:3" ht="15.75" x14ac:dyDescent="0.25">
      <c r="A12" s="66">
        <f t="shared" si="0"/>
        <v>8</v>
      </c>
      <c r="B12" s="34" t="s">
        <v>64</v>
      </c>
      <c r="C12" s="67"/>
    </row>
    <row r="13" spans="1:3" ht="15.75" x14ac:dyDescent="0.25">
      <c r="A13" s="66">
        <f t="shared" si="0"/>
        <v>9</v>
      </c>
      <c r="B13" s="34" t="s">
        <v>65</v>
      </c>
      <c r="C13" s="67"/>
    </row>
    <row r="14" spans="1:3" ht="15.75" x14ac:dyDescent="0.25">
      <c r="A14" s="66">
        <f t="shared" si="0"/>
        <v>10</v>
      </c>
      <c r="B14" s="34" t="s">
        <v>66</v>
      </c>
      <c r="C14" s="67"/>
    </row>
    <row r="15" spans="1:3" ht="15.75" x14ac:dyDescent="0.25">
      <c r="A15" s="66">
        <f t="shared" si="0"/>
        <v>11</v>
      </c>
      <c r="B15" s="34" t="s">
        <v>84</v>
      </c>
      <c r="C15" s="67"/>
    </row>
    <row r="16" spans="1:3" ht="15.75" x14ac:dyDescent="0.25">
      <c r="A16" s="66">
        <f t="shared" si="0"/>
        <v>12</v>
      </c>
      <c r="B16" s="34" t="s">
        <v>68</v>
      </c>
      <c r="C16" s="67"/>
    </row>
    <row r="17" spans="1:3" ht="15.75" x14ac:dyDescent="0.25">
      <c r="A17" s="66">
        <f t="shared" si="0"/>
        <v>13</v>
      </c>
      <c r="B17" s="34" t="s">
        <v>69</v>
      </c>
      <c r="C17" s="67"/>
    </row>
    <row r="18" spans="1:3" ht="15.75" x14ac:dyDescent="0.25">
      <c r="A18" s="66">
        <f t="shared" si="0"/>
        <v>14</v>
      </c>
      <c r="B18" s="34" t="s">
        <v>70</v>
      </c>
      <c r="C18" s="67"/>
    </row>
    <row r="19" spans="1:3" ht="15.75" x14ac:dyDescent="0.25">
      <c r="A19" s="66">
        <f t="shared" si="0"/>
        <v>15</v>
      </c>
      <c r="B19" s="34" t="s">
        <v>71</v>
      </c>
      <c r="C19" s="67"/>
    </row>
    <row r="20" spans="1:3" ht="16.5" thickBot="1" x14ac:dyDescent="0.3">
      <c r="A20" s="66">
        <f t="shared" si="0"/>
        <v>16</v>
      </c>
      <c r="B20" s="57" t="s">
        <v>72</v>
      </c>
      <c r="C20" s="67"/>
    </row>
    <row r="21" spans="1:3" ht="16.5" thickBot="1" x14ac:dyDescent="0.25">
      <c r="A21" s="145" t="s">
        <v>263</v>
      </c>
      <c r="B21" s="146"/>
      <c r="C21" s="132"/>
    </row>
  </sheetData>
  <mergeCells count="2">
    <mergeCell ref="B2:C2"/>
    <mergeCell ref="A21:B21"/>
  </mergeCells>
  <pageMargins left="1.1023622047244095" right="0.70866141732283472" top="0.74803149606299213" bottom="0.74803149606299213" header="0.31496062992125984" footer="0.31496062992125984"/>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EC887-3F16-463F-A57E-6B7957580E03}">
  <dimension ref="A2:C19"/>
  <sheetViews>
    <sheetView zoomScaleNormal="100" zoomScaleSheetLayoutView="100" workbookViewId="0">
      <selection activeCell="C19" sqref="C19"/>
    </sheetView>
  </sheetViews>
  <sheetFormatPr defaultRowHeight="12.75" x14ac:dyDescent="0.2"/>
  <cols>
    <col min="1" max="1" width="14.42578125" customWidth="1"/>
    <col min="2" max="2" width="56.42578125" customWidth="1"/>
    <col min="3" max="3" width="20.7109375" customWidth="1"/>
  </cols>
  <sheetData>
    <row r="2" spans="1:3" ht="56.25" customHeight="1" x14ac:dyDescent="0.3">
      <c r="A2" s="45" t="s">
        <v>85</v>
      </c>
      <c r="B2" s="147" t="s">
        <v>268</v>
      </c>
      <c r="C2" s="147"/>
    </row>
    <row r="3" spans="1:3" ht="13.5" thickBot="1" x14ac:dyDescent="0.25"/>
    <row r="4" spans="1:3" ht="15" thickBot="1" x14ac:dyDescent="0.25">
      <c r="A4" s="37" t="s">
        <v>22</v>
      </c>
      <c r="B4" s="38" t="s">
        <v>23</v>
      </c>
      <c r="C4" s="39" t="s">
        <v>59</v>
      </c>
    </row>
    <row r="5" spans="1:3" ht="15.75" x14ac:dyDescent="0.25">
      <c r="A5" s="66">
        <v>1</v>
      </c>
      <c r="B5" s="34" t="s">
        <v>86</v>
      </c>
      <c r="C5" s="67"/>
    </row>
    <row r="6" spans="1:3" ht="15.75" x14ac:dyDescent="0.25">
      <c r="A6" s="66">
        <f t="shared" ref="A6:A18" si="0">A5+1</f>
        <v>2</v>
      </c>
      <c r="B6" s="34" t="s">
        <v>87</v>
      </c>
      <c r="C6" s="67"/>
    </row>
    <row r="7" spans="1:3" ht="15.75" x14ac:dyDescent="0.25">
      <c r="A7" s="66">
        <f t="shared" si="0"/>
        <v>3</v>
      </c>
      <c r="B7" s="34" t="s">
        <v>88</v>
      </c>
      <c r="C7" s="67"/>
    </row>
    <row r="8" spans="1:3" ht="15.75" x14ac:dyDescent="0.25">
      <c r="A8" s="66">
        <f t="shared" si="0"/>
        <v>4</v>
      </c>
      <c r="B8" s="34" t="s">
        <v>89</v>
      </c>
      <c r="C8" s="67"/>
    </row>
    <row r="9" spans="1:3" ht="15.75" x14ac:dyDescent="0.25">
      <c r="A9" s="66">
        <f t="shared" si="0"/>
        <v>5</v>
      </c>
      <c r="B9" s="34" t="s">
        <v>90</v>
      </c>
      <c r="C9" s="67"/>
    </row>
    <row r="10" spans="1:3" ht="15.75" x14ac:dyDescent="0.25">
      <c r="A10" s="66">
        <f t="shared" si="0"/>
        <v>6</v>
      </c>
      <c r="B10" s="34" t="s">
        <v>65</v>
      </c>
      <c r="C10" s="67"/>
    </row>
    <row r="11" spans="1:3" ht="15.75" x14ac:dyDescent="0.25">
      <c r="A11" s="66">
        <f t="shared" ref="A11:A17" si="1">A10+1</f>
        <v>7</v>
      </c>
      <c r="B11" s="34" t="s">
        <v>62</v>
      </c>
      <c r="C11" s="67"/>
    </row>
    <row r="12" spans="1:3" ht="15.75" x14ac:dyDescent="0.25">
      <c r="A12" s="66">
        <f t="shared" si="1"/>
        <v>8</v>
      </c>
      <c r="B12" s="34" t="s">
        <v>61</v>
      </c>
      <c r="C12" s="67"/>
    </row>
    <row r="13" spans="1:3" ht="30" x14ac:dyDescent="0.25">
      <c r="A13" s="66">
        <f t="shared" si="1"/>
        <v>9</v>
      </c>
      <c r="B13" s="34" t="s">
        <v>67</v>
      </c>
      <c r="C13" s="67"/>
    </row>
    <row r="14" spans="1:3" ht="15.75" x14ac:dyDescent="0.25">
      <c r="A14" s="66">
        <f t="shared" si="1"/>
        <v>10</v>
      </c>
      <c r="B14" s="34" t="s">
        <v>68</v>
      </c>
      <c r="C14" s="67"/>
    </row>
    <row r="15" spans="1:3" ht="15.75" x14ac:dyDescent="0.25">
      <c r="A15" s="66">
        <f t="shared" si="1"/>
        <v>11</v>
      </c>
      <c r="B15" s="34" t="s">
        <v>69</v>
      </c>
      <c r="C15" s="67"/>
    </row>
    <row r="16" spans="1:3" ht="15.75" x14ac:dyDescent="0.25">
      <c r="A16" s="66">
        <f t="shared" si="1"/>
        <v>12</v>
      </c>
      <c r="B16" s="34" t="s">
        <v>70</v>
      </c>
      <c r="C16" s="67"/>
    </row>
    <row r="17" spans="1:3" ht="15.75" x14ac:dyDescent="0.25">
      <c r="A17" s="66">
        <f t="shared" si="1"/>
        <v>13</v>
      </c>
      <c r="B17" s="34" t="s">
        <v>71</v>
      </c>
      <c r="C17" s="67"/>
    </row>
    <row r="18" spans="1:3" ht="16.5" thickBot="1" x14ac:dyDescent="0.3">
      <c r="A18" s="66">
        <f t="shared" si="0"/>
        <v>14</v>
      </c>
      <c r="B18" s="57" t="s">
        <v>72</v>
      </c>
      <c r="C18" s="67"/>
    </row>
    <row r="19" spans="1:3" ht="16.5" thickBot="1" x14ac:dyDescent="0.25">
      <c r="A19" s="145" t="s">
        <v>264</v>
      </c>
      <c r="B19" s="146"/>
      <c r="C19" s="132"/>
    </row>
  </sheetData>
  <mergeCells count="2">
    <mergeCell ref="B2:C2"/>
    <mergeCell ref="A19:B19"/>
  </mergeCells>
  <pageMargins left="1.1023622047244095" right="0.70866141732283472" top="0.74803149606299213" bottom="0.74803149606299213" header="0.31496062992125984" footer="0.31496062992125984"/>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60201-3E37-4C06-8952-07AB709DEB09}">
  <dimension ref="A2:C18"/>
  <sheetViews>
    <sheetView zoomScaleNormal="100" zoomScaleSheetLayoutView="100" workbookViewId="0">
      <selection activeCell="C18" sqref="C18"/>
    </sheetView>
  </sheetViews>
  <sheetFormatPr defaultRowHeight="12.75" x14ac:dyDescent="0.2"/>
  <cols>
    <col min="1" max="1" width="14.42578125" customWidth="1"/>
    <col min="2" max="2" width="56.42578125" customWidth="1"/>
    <col min="3" max="3" width="20.7109375" customWidth="1"/>
  </cols>
  <sheetData>
    <row r="2" spans="1:3" ht="18.75" x14ac:dyDescent="0.3">
      <c r="A2" s="45" t="s">
        <v>91</v>
      </c>
      <c r="B2" s="147" t="s">
        <v>92</v>
      </c>
      <c r="C2" s="147"/>
    </row>
    <row r="3" spans="1:3" ht="13.5" thickBot="1" x14ac:dyDescent="0.25"/>
    <row r="4" spans="1:3" ht="15" thickBot="1" x14ac:dyDescent="0.25">
      <c r="A4" s="37" t="s">
        <v>22</v>
      </c>
      <c r="B4" s="38" t="s">
        <v>23</v>
      </c>
      <c r="C4" s="39" t="s">
        <v>59</v>
      </c>
    </row>
    <row r="5" spans="1:3" ht="15.75" x14ac:dyDescent="0.25">
      <c r="A5" s="66">
        <v>1</v>
      </c>
      <c r="B5" s="34" t="s">
        <v>93</v>
      </c>
      <c r="C5" s="67"/>
    </row>
    <row r="6" spans="1:3" ht="15.75" x14ac:dyDescent="0.25">
      <c r="A6" s="66">
        <f>A5+1</f>
        <v>2</v>
      </c>
      <c r="B6" s="34" t="s">
        <v>61</v>
      </c>
      <c r="C6" s="67"/>
    </row>
    <row r="7" spans="1:3" ht="15.75" x14ac:dyDescent="0.25">
      <c r="A7" s="66">
        <f t="shared" ref="A7:A17" si="0">A6+1</f>
        <v>3</v>
      </c>
      <c r="B7" s="34" t="s">
        <v>62</v>
      </c>
      <c r="C7" s="67"/>
    </row>
    <row r="8" spans="1:3" ht="15.75" x14ac:dyDescent="0.25">
      <c r="A8" s="66">
        <f t="shared" si="0"/>
        <v>4</v>
      </c>
      <c r="B8" s="34" t="s">
        <v>94</v>
      </c>
      <c r="C8" s="67"/>
    </row>
    <row r="9" spans="1:3" ht="15.75" x14ac:dyDescent="0.25">
      <c r="A9" s="66">
        <f t="shared" si="0"/>
        <v>5</v>
      </c>
      <c r="B9" s="34" t="s">
        <v>64</v>
      </c>
      <c r="C9" s="67"/>
    </row>
    <row r="10" spans="1:3" ht="15.75" x14ac:dyDescent="0.25">
      <c r="A10" s="66">
        <f t="shared" si="0"/>
        <v>6</v>
      </c>
      <c r="B10" s="34" t="s">
        <v>65</v>
      </c>
      <c r="C10" s="67"/>
    </row>
    <row r="11" spans="1:3" ht="15.75" x14ac:dyDescent="0.25">
      <c r="A11" s="66">
        <f t="shared" si="0"/>
        <v>7</v>
      </c>
      <c r="B11" s="34" t="s">
        <v>66</v>
      </c>
      <c r="C11" s="67"/>
    </row>
    <row r="12" spans="1:3" ht="30" x14ac:dyDescent="0.25">
      <c r="A12" s="66">
        <f t="shared" si="0"/>
        <v>8</v>
      </c>
      <c r="B12" s="34" t="s">
        <v>67</v>
      </c>
      <c r="C12" s="67"/>
    </row>
    <row r="13" spans="1:3" ht="15.75" x14ac:dyDescent="0.25">
      <c r="A13" s="66">
        <f t="shared" si="0"/>
        <v>9</v>
      </c>
      <c r="B13" s="34" t="s">
        <v>68</v>
      </c>
      <c r="C13" s="67"/>
    </row>
    <row r="14" spans="1:3" ht="15.75" x14ac:dyDescent="0.25">
      <c r="A14" s="66">
        <f t="shared" si="0"/>
        <v>10</v>
      </c>
      <c r="B14" s="34" t="s">
        <v>69</v>
      </c>
      <c r="C14" s="67"/>
    </row>
    <row r="15" spans="1:3" ht="15.75" x14ac:dyDescent="0.25">
      <c r="A15" s="66">
        <f t="shared" si="0"/>
        <v>11</v>
      </c>
      <c r="B15" s="34" t="s">
        <v>70</v>
      </c>
      <c r="C15" s="67"/>
    </row>
    <row r="16" spans="1:3" ht="15.75" x14ac:dyDescent="0.25">
      <c r="A16" s="66">
        <f t="shared" si="0"/>
        <v>12</v>
      </c>
      <c r="B16" s="34" t="s">
        <v>71</v>
      </c>
      <c r="C16" s="67"/>
    </row>
    <row r="17" spans="1:3" ht="16.5" thickBot="1" x14ac:dyDescent="0.3">
      <c r="A17" s="66">
        <f t="shared" si="0"/>
        <v>13</v>
      </c>
      <c r="B17" s="57" t="s">
        <v>72</v>
      </c>
      <c r="C17" s="67"/>
    </row>
    <row r="18" spans="1:3" ht="16.5" thickBot="1" x14ac:dyDescent="0.25">
      <c r="A18" s="145" t="s">
        <v>265</v>
      </c>
      <c r="B18" s="146"/>
      <c r="C18" s="132"/>
    </row>
  </sheetData>
  <mergeCells count="2">
    <mergeCell ref="B2:C2"/>
    <mergeCell ref="A18:B18"/>
  </mergeCells>
  <pageMargins left="1.1023622047244095" right="0.70866141732283472" top="0.74803149606299213" bottom="0.74803149606299213" header="0.31496062992125984" footer="0.31496062992125984"/>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D1727-31A4-4668-B607-2ADA4C1ED99A}">
  <dimension ref="A2:G46"/>
  <sheetViews>
    <sheetView view="pageBreakPreview" topLeftCell="A33" zoomScale="130" zoomScaleNormal="100" zoomScaleSheetLayoutView="130" workbookViewId="0">
      <selection activeCell="C58" sqref="C58"/>
    </sheetView>
  </sheetViews>
  <sheetFormatPr defaultRowHeight="12.75" x14ac:dyDescent="0.2"/>
  <cols>
    <col min="1" max="1" width="10.7109375" customWidth="1"/>
    <col min="2" max="2" width="44.7109375" bestFit="1" customWidth="1"/>
    <col min="4" max="4" width="9.28515625" bestFit="1" customWidth="1"/>
    <col min="5" max="5" width="11.140625" customWidth="1"/>
    <col min="6" max="6" width="12.140625" customWidth="1"/>
  </cols>
  <sheetData>
    <row r="2" spans="1:7" ht="18.75" x14ac:dyDescent="0.3">
      <c r="A2" s="10" t="s">
        <v>95</v>
      </c>
    </row>
    <row r="3" spans="1:7" ht="13.5" thickBot="1" x14ac:dyDescent="0.25"/>
    <row r="4" spans="1:7" s="8" customFormat="1" ht="42.75" customHeight="1" x14ac:dyDescent="0.2">
      <c r="A4" s="129" t="s">
        <v>96</v>
      </c>
      <c r="B4" s="130" t="s">
        <v>97</v>
      </c>
      <c r="C4" s="130" t="s">
        <v>98</v>
      </c>
      <c r="D4" s="131" t="s">
        <v>99</v>
      </c>
      <c r="E4" s="20" t="s">
        <v>266</v>
      </c>
      <c r="F4" s="128" t="s">
        <v>100</v>
      </c>
      <c r="G4" s="4"/>
    </row>
    <row r="5" spans="1:7" s="2" customFormat="1" ht="17.25" customHeight="1" x14ac:dyDescent="0.2">
      <c r="A5" s="21" t="s">
        <v>26</v>
      </c>
      <c r="B5" s="12" t="s">
        <v>102</v>
      </c>
      <c r="C5" s="13"/>
      <c r="D5" s="13"/>
      <c r="E5" s="14"/>
      <c r="F5" s="22"/>
    </row>
    <row r="6" spans="1:7" s="2" customFormat="1" ht="17.25" customHeight="1" x14ac:dyDescent="0.2">
      <c r="A6" s="23" t="s">
        <v>28</v>
      </c>
      <c r="B6" s="15" t="s">
        <v>103</v>
      </c>
      <c r="C6" s="11" t="s">
        <v>104</v>
      </c>
      <c r="D6" s="16">
        <v>800</v>
      </c>
      <c r="E6" s="17"/>
      <c r="F6" s="24">
        <f>ROUND(D6*E6,2)</f>
        <v>0</v>
      </c>
    </row>
    <row r="7" spans="1:7" s="2" customFormat="1" ht="17.25" customHeight="1" x14ac:dyDescent="0.2">
      <c r="A7" s="23" t="s">
        <v>30</v>
      </c>
      <c r="B7" s="15" t="s">
        <v>105</v>
      </c>
      <c r="C7" s="11" t="s">
        <v>104</v>
      </c>
      <c r="D7" s="16">
        <v>500</v>
      </c>
      <c r="E7" s="17"/>
      <c r="F7" s="24">
        <f t="shared" ref="F7:F9" si="0">ROUND(D7*E7,2)</f>
        <v>0</v>
      </c>
    </row>
    <row r="8" spans="1:7" s="2" customFormat="1" ht="17.25" customHeight="1" x14ac:dyDescent="0.2">
      <c r="A8" s="23" t="s">
        <v>32</v>
      </c>
      <c r="B8" s="15" t="s">
        <v>106</v>
      </c>
      <c r="C8" s="11" t="s">
        <v>104</v>
      </c>
      <c r="D8" s="16">
        <v>500</v>
      </c>
      <c r="E8" s="17"/>
      <c r="F8" s="24">
        <f t="shared" si="0"/>
        <v>0</v>
      </c>
    </row>
    <row r="9" spans="1:7" s="2" customFormat="1" ht="17.25" customHeight="1" x14ac:dyDescent="0.2">
      <c r="A9" s="23" t="s">
        <v>107</v>
      </c>
      <c r="B9" s="15" t="s">
        <v>108</v>
      </c>
      <c r="C9" s="11" t="s">
        <v>104</v>
      </c>
      <c r="D9" s="16">
        <v>125</v>
      </c>
      <c r="E9" s="17"/>
      <c r="F9" s="24">
        <f t="shared" si="0"/>
        <v>0</v>
      </c>
    </row>
    <row r="10" spans="1:7" s="2" customFormat="1" ht="17.25" customHeight="1" x14ac:dyDescent="0.2">
      <c r="A10" s="148" t="s">
        <v>109</v>
      </c>
      <c r="B10" s="149"/>
      <c r="C10" s="149"/>
      <c r="D10" s="149"/>
      <c r="E10" s="149"/>
      <c r="F10" s="25">
        <f>SUM(F6:F9)</f>
        <v>0</v>
      </c>
    </row>
    <row r="11" spans="1:7" s="2" customFormat="1" ht="17.25" customHeight="1" x14ac:dyDescent="0.2">
      <c r="A11" s="21" t="s">
        <v>34</v>
      </c>
      <c r="B11" s="12" t="s">
        <v>110</v>
      </c>
      <c r="C11" s="13"/>
      <c r="D11" s="13"/>
      <c r="E11" s="14"/>
      <c r="F11" s="26"/>
    </row>
    <row r="12" spans="1:7" s="2" customFormat="1" ht="17.25" customHeight="1" x14ac:dyDescent="0.2">
      <c r="A12" s="23" t="s">
        <v>36</v>
      </c>
      <c r="B12" s="15" t="s">
        <v>111</v>
      </c>
      <c r="C12" s="11" t="s">
        <v>112</v>
      </c>
      <c r="D12" s="16">
        <v>3</v>
      </c>
      <c r="E12" s="17"/>
      <c r="F12" s="24">
        <f>ROUND(D12*E12,2)</f>
        <v>0</v>
      </c>
    </row>
    <row r="13" spans="1:7" s="2" customFormat="1" ht="17.25" customHeight="1" x14ac:dyDescent="0.2">
      <c r="A13" s="23" t="s">
        <v>113</v>
      </c>
      <c r="B13" s="18" t="s">
        <v>114</v>
      </c>
      <c r="C13" s="11" t="s">
        <v>112</v>
      </c>
      <c r="D13" s="16">
        <v>3</v>
      </c>
      <c r="E13" s="17"/>
      <c r="F13" s="24">
        <f t="shared" ref="F13:F27" si="1">ROUND(D13*E13,2)</f>
        <v>0</v>
      </c>
    </row>
    <row r="14" spans="1:7" s="2" customFormat="1" ht="17.25" customHeight="1" x14ac:dyDescent="0.2">
      <c r="A14" s="23" t="s">
        <v>115</v>
      </c>
      <c r="B14" s="18" t="s">
        <v>116</v>
      </c>
      <c r="C14" s="11" t="s">
        <v>112</v>
      </c>
      <c r="D14" s="16">
        <v>8</v>
      </c>
      <c r="E14" s="17"/>
      <c r="F14" s="24">
        <f t="shared" si="1"/>
        <v>0</v>
      </c>
    </row>
    <row r="15" spans="1:7" s="2" customFormat="1" ht="17.25" customHeight="1" x14ac:dyDescent="0.2">
      <c r="A15" s="23" t="s">
        <v>117</v>
      </c>
      <c r="B15" s="18" t="s">
        <v>118</v>
      </c>
      <c r="C15" s="11" t="s">
        <v>119</v>
      </c>
      <c r="D15" s="16">
        <v>30</v>
      </c>
      <c r="E15" s="17"/>
      <c r="F15" s="24">
        <f t="shared" si="1"/>
        <v>0</v>
      </c>
    </row>
    <row r="16" spans="1:7" s="2" customFormat="1" ht="17.25" customHeight="1" x14ac:dyDescent="0.2">
      <c r="A16" s="23" t="s">
        <v>120</v>
      </c>
      <c r="B16" s="18" t="s">
        <v>121</v>
      </c>
      <c r="C16" s="11" t="s">
        <v>119</v>
      </c>
      <c r="D16" s="16">
        <v>60</v>
      </c>
      <c r="E16" s="17"/>
      <c r="F16" s="24">
        <f t="shared" si="1"/>
        <v>0</v>
      </c>
    </row>
    <row r="17" spans="1:6" s="2" customFormat="1" ht="17.25" customHeight="1" x14ac:dyDescent="0.2">
      <c r="A17" s="23" t="s">
        <v>122</v>
      </c>
      <c r="B17" s="18" t="s">
        <v>123</v>
      </c>
      <c r="C17" s="11" t="s">
        <v>119</v>
      </c>
      <c r="D17" s="16">
        <v>60</v>
      </c>
      <c r="E17" s="17"/>
      <c r="F17" s="24">
        <f t="shared" si="1"/>
        <v>0</v>
      </c>
    </row>
    <row r="18" spans="1:6" s="2" customFormat="1" ht="17.25" customHeight="1" x14ac:dyDescent="0.2">
      <c r="A18" s="23" t="s">
        <v>124</v>
      </c>
      <c r="B18" s="18" t="s">
        <v>125</v>
      </c>
      <c r="C18" s="11" t="s">
        <v>119</v>
      </c>
      <c r="D18" s="16">
        <v>60</v>
      </c>
      <c r="E18" s="17"/>
      <c r="F18" s="24">
        <f t="shared" si="1"/>
        <v>0</v>
      </c>
    </row>
    <row r="19" spans="1:6" s="2" customFormat="1" ht="17.25" customHeight="1" x14ac:dyDescent="0.2">
      <c r="A19" s="23" t="s">
        <v>126</v>
      </c>
      <c r="B19" s="18" t="s">
        <v>127</v>
      </c>
      <c r="C19" s="11" t="s">
        <v>119</v>
      </c>
      <c r="D19" s="16">
        <v>30</v>
      </c>
      <c r="E19" s="17"/>
      <c r="F19" s="24">
        <f t="shared" si="1"/>
        <v>0</v>
      </c>
    </row>
    <row r="20" spans="1:6" s="2" customFormat="1" ht="17.25" customHeight="1" x14ac:dyDescent="0.2">
      <c r="A20" s="23" t="s">
        <v>128</v>
      </c>
      <c r="B20" s="18" t="s">
        <v>129</v>
      </c>
      <c r="C20" s="11" t="s">
        <v>119</v>
      </c>
      <c r="D20" s="16">
        <v>30</v>
      </c>
      <c r="E20" s="17"/>
      <c r="F20" s="24">
        <f t="shared" si="1"/>
        <v>0</v>
      </c>
    </row>
    <row r="21" spans="1:6" s="2" customFormat="1" ht="17.25" customHeight="1" x14ac:dyDescent="0.2">
      <c r="A21" s="23" t="s">
        <v>130</v>
      </c>
      <c r="B21" s="15" t="s">
        <v>131</v>
      </c>
      <c r="C21" s="11" t="s">
        <v>119</v>
      </c>
      <c r="D21" s="16">
        <v>30</v>
      </c>
      <c r="E21" s="17"/>
      <c r="F21" s="24">
        <f t="shared" si="1"/>
        <v>0</v>
      </c>
    </row>
    <row r="22" spans="1:6" s="2" customFormat="1" ht="17.25" customHeight="1" x14ac:dyDescent="0.2">
      <c r="A22" s="23" t="s">
        <v>132</v>
      </c>
      <c r="B22" s="15" t="s">
        <v>133</v>
      </c>
      <c r="C22" s="11" t="s">
        <v>134</v>
      </c>
      <c r="D22" s="16">
        <v>90</v>
      </c>
      <c r="E22" s="17"/>
      <c r="F22" s="24">
        <f t="shared" si="1"/>
        <v>0</v>
      </c>
    </row>
    <row r="23" spans="1:6" s="2" customFormat="1" ht="17.25" customHeight="1" x14ac:dyDescent="0.2">
      <c r="A23" s="23" t="s">
        <v>135</v>
      </c>
      <c r="B23" s="15" t="s">
        <v>136</v>
      </c>
      <c r="C23" s="11" t="s">
        <v>134</v>
      </c>
      <c r="D23" s="16">
        <v>90</v>
      </c>
      <c r="E23" s="17"/>
      <c r="F23" s="24">
        <f t="shared" si="1"/>
        <v>0</v>
      </c>
    </row>
    <row r="24" spans="1:6" s="2" customFormat="1" ht="17.25" customHeight="1" x14ac:dyDescent="0.2">
      <c r="A24" s="23" t="s">
        <v>137</v>
      </c>
      <c r="B24" s="15" t="s">
        <v>138</v>
      </c>
      <c r="C24" s="11" t="s">
        <v>139</v>
      </c>
      <c r="D24" s="16">
        <v>30</v>
      </c>
      <c r="E24" s="17"/>
      <c r="F24" s="24">
        <f t="shared" si="1"/>
        <v>0</v>
      </c>
    </row>
    <row r="25" spans="1:6" s="2" customFormat="1" ht="17.25" customHeight="1" x14ac:dyDescent="0.2">
      <c r="A25" s="23" t="s">
        <v>140</v>
      </c>
      <c r="B25" s="15" t="s">
        <v>141</v>
      </c>
      <c r="C25" s="11" t="s">
        <v>139</v>
      </c>
      <c r="D25" s="16">
        <v>1500</v>
      </c>
      <c r="E25" s="17"/>
      <c r="F25" s="24">
        <f t="shared" si="1"/>
        <v>0</v>
      </c>
    </row>
    <row r="26" spans="1:6" s="2" customFormat="1" ht="17.25" customHeight="1" x14ac:dyDescent="0.2">
      <c r="A26" s="23" t="s">
        <v>142</v>
      </c>
      <c r="B26" s="15" t="s">
        <v>143</v>
      </c>
      <c r="C26" s="11" t="s">
        <v>139</v>
      </c>
      <c r="D26" s="16">
        <v>300</v>
      </c>
      <c r="E26" s="17"/>
      <c r="F26" s="24">
        <f t="shared" si="1"/>
        <v>0</v>
      </c>
    </row>
    <row r="27" spans="1:6" s="2" customFormat="1" ht="17.25" customHeight="1" x14ac:dyDescent="0.2">
      <c r="A27" s="23" t="s">
        <v>144</v>
      </c>
      <c r="B27" s="15" t="s">
        <v>145</v>
      </c>
      <c r="C27" s="11" t="s">
        <v>139</v>
      </c>
      <c r="D27" s="16">
        <v>150</v>
      </c>
      <c r="E27" s="17"/>
      <c r="F27" s="24">
        <f t="shared" si="1"/>
        <v>0</v>
      </c>
    </row>
    <row r="28" spans="1:6" s="2" customFormat="1" ht="17.25" customHeight="1" x14ac:dyDescent="0.2">
      <c r="A28" s="23" t="s">
        <v>146</v>
      </c>
      <c r="B28" s="15" t="s">
        <v>147</v>
      </c>
      <c r="C28" s="11" t="s">
        <v>139</v>
      </c>
      <c r="D28" s="16">
        <v>150</v>
      </c>
      <c r="E28" s="17"/>
      <c r="F28" s="24">
        <f>ROUND(D28*E28,2)</f>
        <v>0</v>
      </c>
    </row>
    <row r="29" spans="1:6" s="2" customFormat="1" ht="17.25" customHeight="1" x14ac:dyDescent="0.2">
      <c r="A29" s="152" t="s">
        <v>109</v>
      </c>
      <c r="B29" s="153"/>
      <c r="C29" s="153"/>
      <c r="D29" s="153"/>
      <c r="E29" s="153"/>
      <c r="F29" s="133">
        <f>SUM(F12:F28)</f>
        <v>0</v>
      </c>
    </row>
    <row r="30" spans="1:6" s="2" customFormat="1" ht="17.25" customHeight="1" x14ac:dyDescent="0.2">
      <c r="A30" s="134" t="s">
        <v>38</v>
      </c>
      <c r="B30" s="19" t="s">
        <v>148</v>
      </c>
      <c r="C30" s="11"/>
      <c r="D30" s="11"/>
      <c r="E30" s="14"/>
      <c r="F30" s="135"/>
    </row>
    <row r="31" spans="1:6" s="2" customFormat="1" ht="33" x14ac:dyDescent="0.2">
      <c r="A31" s="23" t="s">
        <v>40</v>
      </c>
      <c r="B31" s="18" t="s">
        <v>149</v>
      </c>
      <c r="C31" s="11" t="s">
        <v>104</v>
      </c>
      <c r="D31" s="16">
        <v>72</v>
      </c>
      <c r="E31" s="17"/>
      <c r="F31" s="24">
        <f>ROUND(D31*E31,2)</f>
        <v>0</v>
      </c>
    </row>
    <row r="32" spans="1:6" s="2" customFormat="1" ht="30" x14ac:dyDescent="0.2">
      <c r="A32" s="23" t="s">
        <v>42</v>
      </c>
      <c r="B32" s="18" t="s">
        <v>150</v>
      </c>
      <c r="C32" s="11" t="s">
        <v>104</v>
      </c>
      <c r="D32" s="16">
        <v>72</v>
      </c>
      <c r="E32" s="17"/>
      <c r="F32" s="24">
        <f t="shared" ref="F32:F40" si="2">ROUND(D32*E32,2)</f>
        <v>0</v>
      </c>
    </row>
    <row r="33" spans="1:6" s="2" customFormat="1" ht="17.25" customHeight="1" x14ac:dyDescent="0.2">
      <c r="A33" s="23" t="s">
        <v>44</v>
      </c>
      <c r="B33" s="18" t="s">
        <v>151</v>
      </c>
      <c r="C33" s="11" t="s">
        <v>104</v>
      </c>
      <c r="D33" s="16">
        <v>72</v>
      </c>
      <c r="E33" s="17"/>
      <c r="F33" s="24">
        <f t="shared" si="2"/>
        <v>0</v>
      </c>
    </row>
    <row r="34" spans="1:6" s="2" customFormat="1" ht="17.25" customHeight="1" x14ac:dyDescent="0.2">
      <c r="A34" s="23" t="s">
        <v>152</v>
      </c>
      <c r="B34" s="18" t="s">
        <v>153</v>
      </c>
      <c r="C34" s="11" t="s">
        <v>104</v>
      </c>
      <c r="D34" s="16">
        <v>216</v>
      </c>
      <c r="E34" s="17"/>
      <c r="F34" s="24">
        <f t="shared" si="2"/>
        <v>0</v>
      </c>
    </row>
    <row r="35" spans="1:6" s="2" customFormat="1" ht="17.25" customHeight="1" x14ac:dyDescent="0.2">
      <c r="A35" s="23" t="s">
        <v>154</v>
      </c>
      <c r="B35" s="18" t="s">
        <v>155</v>
      </c>
      <c r="C35" s="11" t="s">
        <v>104</v>
      </c>
      <c r="D35" s="16">
        <v>72</v>
      </c>
      <c r="E35" s="17"/>
      <c r="F35" s="24">
        <f>ROUND(D35*E35,2)</f>
        <v>0</v>
      </c>
    </row>
    <row r="36" spans="1:6" s="2" customFormat="1" ht="17.25" customHeight="1" x14ac:dyDescent="0.2">
      <c r="A36" s="23" t="s">
        <v>156</v>
      </c>
      <c r="B36" s="18" t="s">
        <v>157</v>
      </c>
      <c r="C36" s="11" t="s">
        <v>104</v>
      </c>
      <c r="D36" s="16">
        <v>72</v>
      </c>
      <c r="E36" s="17"/>
      <c r="F36" s="24">
        <f t="shared" si="2"/>
        <v>0</v>
      </c>
    </row>
    <row r="37" spans="1:6" s="2" customFormat="1" ht="17.25" customHeight="1" x14ac:dyDescent="0.2">
      <c r="A37" s="23" t="s">
        <v>158</v>
      </c>
      <c r="B37" s="18" t="s">
        <v>159</v>
      </c>
      <c r="C37" s="11" t="s">
        <v>104</v>
      </c>
      <c r="D37" s="16">
        <v>216</v>
      </c>
      <c r="E37" s="17"/>
      <c r="F37" s="24">
        <f t="shared" si="2"/>
        <v>0</v>
      </c>
    </row>
    <row r="38" spans="1:6" s="2" customFormat="1" ht="17.25" customHeight="1" x14ac:dyDescent="0.2">
      <c r="A38" s="23" t="s">
        <v>160</v>
      </c>
      <c r="B38" s="18" t="s">
        <v>161</v>
      </c>
      <c r="C38" s="11" t="s">
        <v>104</v>
      </c>
      <c r="D38" s="16">
        <v>216</v>
      </c>
      <c r="E38" s="17"/>
      <c r="F38" s="24">
        <f t="shared" si="2"/>
        <v>0</v>
      </c>
    </row>
    <row r="39" spans="1:6" s="2" customFormat="1" ht="17.25" customHeight="1" x14ac:dyDescent="0.2">
      <c r="A39" s="23" t="s">
        <v>162</v>
      </c>
      <c r="B39" s="18" t="s">
        <v>163</v>
      </c>
      <c r="C39" s="11" t="s">
        <v>104</v>
      </c>
      <c r="D39" s="16">
        <v>72</v>
      </c>
      <c r="E39" s="17"/>
      <c r="F39" s="24">
        <f t="shared" si="2"/>
        <v>0</v>
      </c>
    </row>
    <row r="40" spans="1:6" s="2" customFormat="1" ht="17.25" customHeight="1" x14ac:dyDescent="0.2">
      <c r="A40" s="23" t="s">
        <v>164</v>
      </c>
      <c r="B40" s="18" t="s">
        <v>165</v>
      </c>
      <c r="C40" s="11" t="s">
        <v>104</v>
      </c>
      <c r="D40" s="16">
        <v>72</v>
      </c>
      <c r="E40" s="17"/>
      <c r="F40" s="24">
        <f t="shared" si="2"/>
        <v>0</v>
      </c>
    </row>
    <row r="41" spans="1:6" s="2" customFormat="1" ht="17.25" customHeight="1" x14ac:dyDescent="0.2">
      <c r="A41" s="148" t="s">
        <v>109</v>
      </c>
      <c r="B41" s="149"/>
      <c r="C41" s="149"/>
      <c r="D41" s="149"/>
      <c r="E41" s="149"/>
      <c r="F41" s="25">
        <f>SUM(F31:F40)</f>
        <v>0</v>
      </c>
    </row>
    <row r="42" spans="1:6" s="2" customFormat="1" ht="24" customHeight="1" x14ac:dyDescent="0.2">
      <c r="A42" s="150" t="s">
        <v>166</v>
      </c>
      <c r="B42" s="151"/>
      <c r="C42" s="151"/>
      <c r="D42" s="151"/>
      <c r="E42" s="151"/>
      <c r="F42" s="27"/>
    </row>
    <row r="43" spans="1:6" s="1" customFormat="1" ht="22.5" customHeight="1" x14ac:dyDescent="0.2">
      <c r="A43" s="28" t="s">
        <v>26</v>
      </c>
      <c r="B43" s="154" t="str">
        <f>B5</f>
        <v>Darbaspēks</v>
      </c>
      <c r="C43" s="154"/>
      <c r="D43" s="154"/>
      <c r="E43" s="154"/>
      <c r="F43" s="25">
        <f>F10</f>
        <v>0</v>
      </c>
    </row>
    <row r="44" spans="1:6" s="1" customFormat="1" ht="22.5" customHeight="1" x14ac:dyDescent="0.2">
      <c r="A44" s="28" t="s">
        <v>34</v>
      </c>
      <c r="B44" s="154" t="str">
        <f>B11</f>
        <v>Materiāls</v>
      </c>
      <c r="C44" s="154"/>
      <c r="D44" s="154"/>
      <c r="E44" s="154"/>
      <c r="F44" s="25">
        <f>F29</f>
        <v>0</v>
      </c>
    </row>
    <row r="45" spans="1:6" s="1" customFormat="1" ht="22.5" customHeight="1" x14ac:dyDescent="0.2">
      <c r="A45" s="28" t="s">
        <v>38</v>
      </c>
      <c r="B45" s="154" t="str">
        <f>B30</f>
        <v>Iekārtas un mehānismi</v>
      </c>
      <c r="C45" s="154"/>
      <c r="D45" s="154"/>
      <c r="E45" s="154"/>
      <c r="F45" s="25">
        <f>F41</f>
        <v>0</v>
      </c>
    </row>
    <row r="46" spans="1:6" s="2" customFormat="1" ht="22.5" customHeight="1" thickBot="1" x14ac:dyDescent="0.25">
      <c r="A46" s="155" t="s">
        <v>260</v>
      </c>
      <c r="B46" s="156"/>
      <c r="C46" s="156"/>
      <c r="D46" s="156"/>
      <c r="E46" s="156"/>
      <c r="F46" s="29">
        <f>SUM(F43:F45)</f>
        <v>0</v>
      </c>
    </row>
  </sheetData>
  <mergeCells count="8">
    <mergeCell ref="A10:E10"/>
    <mergeCell ref="A41:E41"/>
    <mergeCell ref="A42:E42"/>
    <mergeCell ref="A29:E29"/>
    <mergeCell ref="B43:E43"/>
    <mergeCell ref="B44:E44"/>
    <mergeCell ref="B45:E45"/>
    <mergeCell ref="A46:E46"/>
  </mergeCells>
  <pageMargins left="1.1023622047244095" right="0.70866141732283472" top="0.74803149606299213" bottom="0.74803149606299213" header="0.31496062992125984" footer="0.31496062992125984"/>
  <pageSetup paperSize="9"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7FFC0-7A9F-486C-B234-EAA47E66E212}">
  <dimension ref="A1:F22"/>
  <sheetViews>
    <sheetView zoomScaleNormal="100" zoomScaleSheetLayoutView="80" workbookViewId="0">
      <selection activeCell="F13" sqref="F13"/>
    </sheetView>
  </sheetViews>
  <sheetFormatPr defaultRowHeight="12.75" x14ac:dyDescent="0.2"/>
  <cols>
    <col min="1" max="1" width="15.5703125" style="3" customWidth="1"/>
    <col min="2" max="2" width="43.85546875" style="3" customWidth="1"/>
    <col min="3" max="3" width="7.7109375" style="3" customWidth="1"/>
    <col min="4" max="4" width="6.42578125" style="3" customWidth="1"/>
    <col min="5" max="5" width="11.7109375" style="3" customWidth="1"/>
    <col min="6" max="6" width="15.28515625" style="3" customWidth="1"/>
    <col min="7" max="16384" width="9.140625" style="3"/>
  </cols>
  <sheetData>
    <row r="1" spans="1:6" ht="8.25" customHeight="1" x14ac:dyDescent="0.2">
      <c r="A1" s="6"/>
      <c r="B1" s="7"/>
      <c r="C1" s="7"/>
      <c r="D1" s="7"/>
      <c r="E1" s="7"/>
      <c r="F1" s="7"/>
    </row>
    <row r="2" spans="1:6" ht="18.75" x14ac:dyDescent="0.3">
      <c r="A2" s="10" t="s">
        <v>167</v>
      </c>
      <c r="B2" s="10" t="s">
        <v>250</v>
      </c>
      <c r="C2" s="6"/>
      <c r="D2" s="6"/>
      <c r="E2" s="6"/>
      <c r="F2" s="6"/>
    </row>
    <row r="3" spans="1:6" ht="8.25" customHeight="1" thickBot="1" x14ac:dyDescent="0.25">
      <c r="A3" s="5"/>
      <c r="B3" s="5"/>
      <c r="C3" s="5"/>
      <c r="D3" s="5"/>
      <c r="E3" s="5"/>
      <c r="F3" s="5"/>
    </row>
    <row r="4" spans="1:6" ht="27" customHeight="1" x14ac:dyDescent="0.2">
      <c r="A4" s="158" t="s">
        <v>168</v>
      </c>
      <c r="B4" s="162" t="s">
        <v>169</v>
      </c>
      <c r="C4" s="162"/>
      <c r="D4" s="162"/>
      <c r="E4" s="162"/>
      <c r="F4" s="160" t="s">
        <v>170</v>
      </c>
    </row>
    <row r="5" spans="1:6" ht="16.5" customHeight="1" thickBot="1" x14ac:dyDescent="0.25">
      <c r="A5" s="159"/>
      <c r="B5" s="163"/>
      <c r="C5" s="163"/>
      <c r="D5" s="163"/>
      <c r="E5" s="163"/>
      <c r="F5" s="161"/>
    </row>
    <row r="6" spans="1:6" ht="21" customHeight="1" x14ac:dyDescent="0.2">
      <c r="A6" s="30">
        <v>1</v>
      </c>
      <c r="B6" s="164" t="s">
        <v>25</v>
      </c>
      <c r="C6" s="164"/>
      <c r="D6" s="164"/>
      <c r="E6" s="164"/>
      <c r="F6" s="31">
        <f>'T1-Visparigas prasibas'!C19</f>
        <v>0</v>
      </c>
    </row>
    <row r="7" spans="1:6" ht="21" customHeight="1" x14ac:dyDescent="0.2">
      <c r="A7" s="32">
        <f>A6+1</f>
        <v>2</v>
      </c>
      <c r="B7" s="165" t="s">
        <v>171</v>
      </c>
      <c r="C7" s="165"/>
      <c r="D7" s="165"/>
      <c r="E7" s="165"/>
      <c r="F7" s="31">
        <f>'T2 - GAS Esošās tvertnes'!C18</f>
        <v>0</v>
      </c>
    </row>
    <row r="8" spans="1:6" ht="21" customHeight="1" x14ac:dyDescent="0.2">
      <c r="A8" s="32">
        <f t="shared" ref="A8:A13" si="0">A7+1</f>
        <v>3</v>
      </c>
      <c r="B8" s="165" t="s">
        <v>172</v>
      </c>
      <c r="C8" s="165"/>
      <c r="D8" s="165"/>
      <c r="E8" s="165"/>
      <c r="F8" s="31">
        <f>'T3 - Jauna BP linija'!C21</f>
        <v>0</v>
      </c>
    </row>
    <row r="9" spans="1:6" ht="21" customHeight="1" x14ac:dyDescent="0.2">
      <c r="A9" s="32">
        <f t="shared" si="0"/>
        <v>4</v>
      </c>
      <c r="B9" s="165" t="s">
        <v>173</v>
      </c>
      <c r="C9" s="165"/>
      <c r="D9" s="165"/>
      <c r="E9" s="165"/>
      <c r="F9" s="31">
        <f>'T4 - Izlaides SS'!C21</f>
        <v>0</v>
      </c>
    </row>
    <row r="10" spans="1:6" ht="36" customHeight="1" x14ac:dyDescent="0.2">
      <c r="A10" s="32">
        <f t="shared" si="0"/>
        <v>5</v>
      </c>
      <c r="B10" s="165" t="s">
        <v>174</v>
      </c>
      <c r="C10" s="165"/>
      <c r="D10" s="165"/>
      <c r="E10" s="165"/>
      <c r="F10" s="31">
        <f>'T5 - Gaisa pūtēji'!C19</f>
        <v>0</v>
      </c>
    </row>
    <row r="11" spans="1:6" ht="21" customHeight="1" x14ac:dyDescent="0.2">
      <c r="A11" s="32">
        <f t="shared" si="0"/>
        <v>6</v>
      </c>
      <c r="B11" s="165" t="s">
        <v>175</v>
      </c>
      <c r="C11" s="165"/>
      <c r="D11" s="165"/>
      <c r="E11" s="165"/>
      <c r="F11" s="33">
        <f>'T6 - Anammox'!C18</f>
        <v>0</v>
      </c>
    </row>
    <row r="12" spans="1:6" ht="21" customHeight="1" thickBot="1" x14ac:dyDescent="0.25">
      <c r="A12" s="32">
        <f t="shared" si="0"/>
        <v>7</v>
      </c>
      <c r="B12" s="165" t="s">
        <v>176</v>
      </c>
      <c r="C12" s="165"/>
      <c r="D12" s="165"/>
      <c r="E12" s="165"/>
      <c r="F12" s="33">
        <f>'T7 - Dienas darbi'!F46</f>
        <v>0</v>
      </c>
    </row>
    <row r="13" spans="1:6" ht="21" customHeight="1" thickBot="1" x14ac:dyDescent="0.25">
      <c r="A13" s="43">
        <f t="shared" si="0"/>
        <v>8</v>
      </c>
      <c r="B13" s="157" t="s">
        <v>177</v>
      </c>
      <c r="C13" s="157"/>
      <c r="D13" s="157"/>
      <c r="E13" s="157"/>
      <c r="F13" s="49">
        <f>SUM(F6:F12)</f>
        <v>0</v>
      </c>
    </row>
    <row r="16" spans="1:6" x14ac:dyDescent="0.2">
      <c r="B16" s="9"/>
    </row>
    <row r="17" spans="2:2" x14ac:dyDescent="0.2">
      <c r="B17" s="9"/>
    </row>
    <row r="18" spans="2:2" x14ac:dyDescent="0.2">
      <c r="B18" s="9"/>
    </row>
    <row r="19" spans="2:2" x14ac:dyDescent="0.2">
      <c r="B19" s="9"/>
    </row>
    <row r="20" spans="2:2" x14ac:dyDescent="0.2">
      <c r="B20" s="9"/>
    </row>
    <row r="21" spans="2:2" x14ac:dyDescent="0.2">
      <c r="B21" s="9"/>
    </row>
    <row r="22" spans="2:2" x14ac:dyDescent="0.2">
      <c r="B22" s="9"/>
    </row>
  </sheetData>
  <mergeCells count="11">
    <mergeCell ref="B13:E13"/>
    <mergeCell ref="A4:A5"/>
    <mergeCell ref="F4:F5"/>
    <mergeCell ref="B4:E5"/>
    <mergeCell ref="B6:E6"/>
    <mergeCell ref="B11:E11"/>
    <mergeCell ref="B12:E12"/>
    <mergeCell ref="B9:E9"/>
    <mergeCell ref="B10:E10"/>
    <mergeCell ref="B7:E7"/>
    <mergeCell ref="B8:E8"/>
  </mergeCells>
  <pageMargins left="1.1023622047244095" right="0.70866141732283472" top="0.74803149606299213" bottom="0.74803149606299213" header="0.31496062992125984" footer="0.31496062992125984"/>
  <pageSetup paperSize="9" scale="8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C1DDD8642A48B43BE24BE51B3A88E33" ma:contentTypeVersion="21" ma:contentTypeDescription="Create a new document." ma:contentTypeScope="" ma:versionID="cfcb7ac14d8c38ed7f93e872b1263288">
  <xsd:schema xmlns:xsd="http://www.w3.org/2001/XMLSchema" xmlns:xs="http://www.w3.org/2001/XMLSchema" xmlns:p="http://schemas.microsoft.com/office/2006/metadata/properties" xmlns:ns2="8bfd38f9-70ca-4d3c-a2f7-02db6d298fc3" xmlns:ns3="277f3ead-1dd7-4968-8341-dc558f3c4da6" targetNamespace="http://schemas.microsoft.com/office/2006/metadata/properties" ma:root="true" ma:fieldsID="a36cac86a4cb76173f6c3d6cf15ca5cb" ns2:_="" ns3:_="">
    <xsd:import namespace="8bfd38f9-70ca-4d3c-a2f7-02db6d298fc3"/>
    <xsd:import namespace="277f3ead-1dd7-4968-8341-dc558f3c4da6"/>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LengthInSeconds" minOccurs="0"/>
                <xsd:element ref="ns2:MediaServiceOCR" minOccurs="0"/>
                <xsd:element ref="ns2:MediaServiceAutoKeyPoints" minOccurs="0"/>
                <xsd:element ref="ns2:MediaServiceKeyPoints" minOccurs="0"/>
                <xsd:element ref="ns3:TaxCatchAll" minOccurs="0"/>
                <xsd:element ref="ns2:lcf76f155ced4ddcb4097134ff3c332f"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fd38f9-70ca-4d3c-a2f7-02db6d298f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9c614c6-6ab3-405d-be65-f92a2490f2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f3ead-1dd7-4968-8341-dc558f3c4da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683e8704-e942-4eaf-abf7-ced4145d6113}" ma:internalName="TaxCatchAll" ma:showField="CatchAllData" ma:web="277f3ead-1dd7-4968-8341-dc558f3c4d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bfd38f9-70ca-4d3c-a2f7-02db6d298fc3">
      <Terms xmlns="http://schemas.microsoft.com/office/infopath/2007/PartnerControls"/>
    </lcf76f155ced4ddcb4097134ff3c332f>
    <TaxCatchAll xmlns="277f3ead-1dd7-4968-8341-dc558f3c4da6" xsi:nil="true"/>
  </documentManagement>
</p:properties>
</file>

<file path=customXml/itemProps1.xml><?xml version="1.0" encoding="utf-8"?>
<ds:datastoreItem xmlns:ds="http://schemas.openxmlformats.org/officeDocument/2006/customXml" ds:itemID="{8CA1EE25-7275-4FE7-B94C-697CED63F261}">
  <ds:schemaRefs>
    <ds:schemaRef ds:uri="http://schemas.microsoft.com/sharepoint/v3/contenttype/forms"/>
  </ds:schemaRefs>
</ds:datastoreItem>
</file>

<file path=customXml/itemProps2.xml><?xml version="1.0" encoding="utf-8"?>
<ds:datastoreItem xmlns:ds="http://schemas.openxmlformats.org/officeDocument/2006/customXml" ds:itemID="{3DBFF823-8049-4B6A-8B9E-C00BF08092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fd38f9-70ca-4d3c-a2f7-02db6d298fc3"/>
    <ds:schemaRef ds:uri="277f3ead-1dd7-4968-8341-dc558f3c4d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7D0D2F-2BAB-4BF7-B661-B26E2ABC4903}">
  <ds:schemaRefs>
    <ds:schemaRef ds:uri="http://schemas.microsoft.com/office/2006/metadata/properties"/>
    <ds:schemaRef ds:uri="http://schemas.microsoft.com/office/infopath/2007/PartnerControls"/>
    <ds:schemaRef ds:uri="8bfd38f9-70ca-4d3c-a2f7-02db6d298fc3"/>
    <ds:schemaRef ds:uri="277f3ead-1dd7-4968-8341-dc558f3c4da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16</vt:i4>
      </vt:variant>
    </vt:vector>
  </HeadingPairs>
  <TitlesOfParts>
    <vt:vector size="16" baseType="lpstr">
      <vt:lpstr>Preambula</vt:lpstr>
      <vt:lpstr>T1-Visparigas prasibas</vt:lpstr>
      <vt:lpstr>T2 - GAS Esošās tvertnes</vt:lpstr>
      <vt:lpstr>T3 - Jauna BP linija</vt:lpstr>
      <vt:lpstr>T4 - Izlaides SS</vt:lpstr>
      <vt:lpstr>T5 - Gaisa pūtēji</vt:lpstr>
      <vt:lpstr>T6 - Anammox</vt:lpstr>
      <vt:lpstr>T7 - Dienas darbi</vt:lpstr>
      <vt:lpstr>T8 - Izmaksu CAPEX kopsavilkums</vt:lpstr>
      <vt:lpstr>Preambula_OPEX</vt:lpstr>
      <vt:lpstr>T9-El. izmaksas</vt:lpstr>
      <vt:lpstr>T10-Reaģ. izmaksas</vt:lpstr>
      <vt:lpstr>T11-OPEX Kopsavilkums</vt:lpstr>
      <vt:lpstr>Salidzinama_cena</vt:lpstr>
      <vt:lpstr>Procesa garantija</vt:lpstr>
      <vt:lpstr>XYUSJDNAYGND</vt:lpstr>
    </vt:vector>
  </TitlesOfParts>
  <Manager/>
  <Company>LaKalme, SIA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JLA AB</dc:creator>
  <cp:keywords/>
  <dc:description/>
  <cp:lastModifiedBy>Ieva Aprāne</cp:lastModifiedBy>
  <cp:revision/>
  <dcterms:created xsi:type="dcterms:W3CDTF">2006-02-02T06:27:09Z</dcterms:created>
  <dcterms:modified xsi:type="dcterms:W3CDTF">2026-01-08T11:36:22Z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0x0101008C1DDD8642A48B43BE24BE51B3A88E33</vt:lpwstr>
  </property>
  <property fmtid="{D5CDD505-2E9C-101B-9397-08002B2CF9AE}" pid="3" name="MediaServiceImageTags">
    <vt:lpwstr/>
  </property>
</Properties>
</file>