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G:\PersonInfo\IVD\IEPIRKUMI\ATKLATI_KONKURSI\2025\RŪ-2025_170 ŪSS Imanta tīrā ūdens rezervuāra pārseguma ārējās virsmas seguma atjaunošana (IF)\Nolikums\"/>
    </mc:Choice>
  </mc:AlternateContent>
  <xr:revisionPtr revIDLastSave="0" documentId="13_ncr:1_{9A5A8CB6-6485-4FC4-994C-1F0A07007663}" xr6:coauthVersionLast="47" xr6:coauthVersionMax="47" xr10:uidLastSave="{00000000-0000-0000-0000-000000000000}"/>
  <bookViews>
    <workbookView xWindow="-120" yWindow="-120" windowWidth="38640" windowHeight="21240" activeTab="2" xr2:uid="{00000000-000D-0000-FFFF-FFFF00000000}"/>
  </bookViews>
  <sheets>
    <sheet name="Būvniecības KOPTĀME " sheetId="4" r:id="rId1"/>
    <sheet name="Kopsavilkums Nr.1." sheetId="3" r:id="rId2"/>
    <sheet name="Tāme Nr.1 BK, AR" sheetId="122" r:id="rId3"/>
  </sheets>
  <definedNames>
    <definedName name="_xlnm.Print_Area" localSheetId="0">'Būvniecības KOPTĀME '!$A$1:$C$34</definedName>
    <definedName name="_xlnm.Print_Area" localSheetId="1">'Kopsavilkums Nr.1.'!$A$1:$H$33</definedName>
    <definedName name="_xlnm.Print_Area" localSheetId="2">'Tāme Nr.1 BK, AR'!$A$1:$P$60</definedName>
    <definedName name="_xlnm.Print_Titles" localSheetId="2">'Tāme Nr.1 BK, AR'!$13:$16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 i="122" l="1"/>
  <c r="M17" i="122" l="1"/>
  <c r="O17" i="122"/>
  <c r="C19" i="3" l="1"/>
  <c r="N17" i="122" l="1"/>
  <c r="P17" i="122" s="1"/>
  <c r="K17" i="122"/>
  <c r="M44" i="122"/>
  <c r="E19" i="3" s="1"/>
  <c r="L44" i="122"/>
  <c r="H19" i="3" s="1"/>
  <c r="P44" i="122" l="1"/>
  <c r="N44" i="122"/>
  <c r="F19" i="3" s="1"/>
  <c r="O9" i="122" l="1"/>
  <c r="O44" i="122"/>
  <c r="G19" i="3" s="1"/>
  <c r="C33" i="3" l="1"/>
  <c r="C31" i="3"/>
  <c r="A7" i="3"/>
  <c r="A6" i="3"/>
  <c r="A5" i="3"/>
  <c r="A4" i="3"/>
  <c r="D19" i="3" l="1"/>
  <c r="D21" i="3" l="1"/>
  <c r="F21" i="3"/>
  <c r="H21" i="3"/>
  <c r="G21" i="3"/>
  <c r="D11" i="3" l="1"/>
  <c r="E21" i="3" l="1"/>
  <c r="D24" i="3" l="1"/>
  <c r="D22" i="3"/>
  <c r="D23" i="3" s="1"/>
  <c r="D25" i="3" l="1"/>
  <c r="C21" i="4" s="1"/>
  <c r="C22" i="4" s="1"/>
  <c r="D10" i="3" l="1"/>
  <c r="C23" i="4" l="1"/>
  <c r="C24" i="4" l="1"/>
</calcChain>
</file>

<file path=xl/sharedStrings.xml><?xml version="1.0" encoding="utf-8"?>
<sst xmlns="http://schemas.openxmlformats.org/spreadsheetml/2006/main" count="150" uniqueCount="93">
  <si>
    <t>kpl</t>
  </si>
  <si>
    <t>N.p.k.</t>
  </si>
  <si>
    <t>APSTIPRINU</t>
  </si>
  <si>
    <t>(pasūtītāja paraksts un tā atšifrējums)</t>
  </si>
  <si>
    <t>Tāmes izmaksas</t>
  </si>
  <si>
    <t>Kods</t>
  </si>
  <si>
    <t>Vienības izmaksas</t>
  </si>
  <si>
    <t>Kopā uz visu apjomu</t>
  </si>
  <si>
    <t>Darba nosaukums</t>
  </si>
  <si>
    <t>Mērvienība</t>
  </si>
  <si>
    <t>Daudzums</t>
  </si>
  <si>
    <t>Laika norma (c/h)</t>
  </si>
  <si>
    <t>Darbietilpība (c/h)</t>
  </si>
  <si>
    <t>kg</t>
  </si>
  <si>
    <t>Kopā:</t>
  </si>
  <si>
    <t xml:space="preserve"> KOPSAVILKUMA aprēķins Nr.1.</t>
  </si>
  <si>
    <t>Kopējā darbietilpība c/st.</t>
  </si>
  <si>
    <t>Nr.p.k.</t>
  </si>
  <si>
    <t>Darba veids vai konstruktīvā elementa nosaukums</t>
  </si>
  <si>
    <t>tai skaitā</t>
  </si>
  <si>
    <t>Darbietilpība  c/h</t>
  </si>
  <si>
    <t>t.sk. Darba aizsardzība</t>
  </si>
  <si>
    <t>Pavisam kopā:</t>
  </si>
  <si>
    <t>Z.v.</t>
  </si>
  <si>
    <t>................gada ...............................</t>
  </si>
  <si>
    <t>BŪVNIECĪBAS  KOPTĀME</t>
  </si>
  <si>
    <t>Objekta nosaukums</t>
  </si>
  <si>
    <t>Pavisam būvniecības izmaksas:</t>
  </si>
  <si>
    <t>Pārbaudīja:</t>
  </si>
  <si>
    <t xml:space="preserve">Projektu vadītājs: </t>
  </si>
  <si>
    <t>PVN 21%:</t>
  </si>
  <si>
    <t>Darba alga /Euro/</t>
  </si>
  <si>
    <t>Mehānismi /Euro/</t>
  </si>
  <si>
    <t xml:space="preserve">  /Euro/</t>
  </si>
  <si>
    <t>par kopējo summu  Euro</t>
  </si>
  <si>
    <t>Darba alga (Euro)</t>
  </si>
  <si>
    <t>Mehānismi (Euro)</t>
  </si>
  <si>
    <t>Kopā (Euro)</t>
  </si>
  <si>
    <t>Summa (Euro)</t>
  </si>
  <si>
    <t>Euro</t>
  </si>
  <si>
    <t>gb</t>
  </si>
  <si>
    <t>Objekta izmaksas (Euro)</t>
  </si>
  <si>
    <t>Kods,  tāmes Nr.</t>
  </si>
  <si>
    <t>Būvizstrādājumi /Euro/</t>
  </si>
  <si>
    <t>Būvizstrādājumi (Euro)</t>
  </si>
  <si>
    <r>
      <t>m</t>
    </r>
    <r>
      <rPr>
        <vertAlign val="superscript"/>
        <sz val="10"/>
        <color indexed="8"/>
        <rFont val="Times New Roman"/>
        <family val="1"/>
      </rPr>
      <t>2</t>
    </r>
  </si>
  <si>
    <r>
      <t>m</t>
    </r>
    <r>
      <rPr>
        <vertAlign val="superscript"/>
        <sz val="10"/>
        <color indexed="8"/>
        <rFont val="Times New Roman"/>
        <family val="1"/>
      </rPr>
      <t>3</t>
    </r>
  </si>
  <si>
    <t>Sertifikāta Nr.</t>
  </si>
  <si>
    <t xml:space="preserve">Tiešās izmaksas kopā, t.sk. darba devēja sociālais nodoklis 23.59% : </t>
  </si>
  <si>
    <t>Lokālā tāme Nr.1</t>
  </si>
  <si>
    <t>lc</t>
  </si>
  <si>
    <t>Liekās grunts transportēšana uz būvdarbu veicēja atbērtni</t>
  </si>
  <si>
    <t>Būves nosaukums: Ūdens sūkņu stacijas “Imanta” tīrā ūdens rezervuāra pārseguma ārējās virsmas seguma atjaunošana</t>
  </si>
  <si>
    <t>Objekta nosaukums:  Ūdens sūkņu stacijas “Imanta” tīrā ūdens rezervuāra pārseguma ārējās virsmas seguma atjaunošana</t>
  </si>
  <si>
    <t>Objekta adrese: Kurzemes prospekts 61, Rīga</t>
  </si>
  <si>
    <t>Ūdens rezervuāra pārseguma ārējās virsmas seguma atjaunošana</t>
  </si>
  <si>
    <t>Sagatavošanas un demontāžas darbi</t>
  </si>
  <si>
    <t>Monitoringa veikšana esošajām konstrukcijām. Deformāciju fiksēšana un pārbaude diviem paneļiem un diviem rīģeļiem visu būvdarbu laiku. Vibrāciju monitorings uz būvdarbu laiku.</t>
  </si>
  <si>
    <r>
      <t>m</t>
    </r>
    <r>
      <rPr>
        <vertAlign val="superscript"/>
        <sz val="10"/>
        <color indexed="8"/>
        <rFont val="Times New Roman"/>
        <family val="1"/>
      </rPr>
      <t>2</t>
    </r>
    <r>
      <rPr>
        <sz val="11"/>
        <color theme="1"/>
        <rFont val="Calibri"/>
        <family val="2"/>
        <scheme val="minor"/>
      </rPr>
      <t/>
    </r>
  </si>
  <si>
    <t>Esošo komunikāciju precizēšana ar pazemes komunikāciju meklētāju. Skatrakumos konstatēti kabeļi, kas neparādās topogrāfiskajā plānā.</t>
  </si>
  <si>
    <r>
      <t>m</t>
    </r>
    <r>
      <rPr>
        <vertAlign val="superscript"/>
        <sz val="10"/>
        <color indexed="8"/>
        <rFont val="Times New Roman"/>
        <family val="1"/>
      </rPr>
      <t>2</t>
    </r>
    <r>
      <rPr>
        <sz val="11"/>
        <color theme="1"/>
        <rFont val="Calibri"/>
        <family val="2"/>
        <charset val="186"/>
        <scheme val="minor"/>
      </rPr>
      <t/>
    </r>
  </si>
  <si>
    <t>Esošās virsmas remonts pēc faktiskās situācijas apsekošanas saskaņā ar Ceresit PCC sistēmu (pieņemti 5% no plātnes virsmas). Pēc augsnes noņemšanas un frēzēšanas apsekot pārseguma virsmu un pieņemt lēmumu par remonta nepieciešamību.</t>
  </si>
  <si>
    <t>Pārseguma virskārtas, esošās hidroizolācijas frēzēšana, virsmas attīrīšana. Būvgružu utilizācija</t>
  </si>
  <si>
    <t>Esošo betona ventilācijas izvadu d~400mm, h~2000mm demontāža līdz pārsegumam.  Būvgružu utilizācija</t>
  </si>
  <si>
    <t>Esošo betona grodu ar metāla lūkām d~1600mm, h~1500mm demontāža līdz pārseguma līmenim.  Būvgružu utilizācija</t>
  </si>
  <si>
    <t>Esošo sienas kāpņu demontāža.  Būvgružu utilizācija</t>
  </si>
  <si>
    <t>Pārseguma atjaunošanas darbi</t>
  </si>
  <si>
    <t>Pārseguma un tā nesošo ribu remonts no apakšas saskaņā ar Ceresit PCC sistēmu (pieņemti 5% no plātnes virsmas). Pēc augsnes noņemšanas un frēzēšanas apsekot pārseguma virsmu un pieņemt lēmumu par remonta nepieciešamību.</t>
  </si>
  <si>
    <t>Stiegrojuma sieta 8mm, s=100x100mm montāža</t>
  </si>
  <si>
    <t>Monolītā betona slīpumu veidojoša slāņa 50-100mm izveidošana, betona kopšana cietēšanas laikā</t>
  </si>
  <si>
    <t>Adhēziju veicinoša grunts POLYGLASS IDROPRIMER vai ekvivalents</t>
  </si>
  <si>
    <t>Sakņu noturīga membrānas POLYGLASS ANTIRADICE FLEX P 4mm vai ekvivalents ieklāšana</t>
  </si>
  <si>
    <t>Hidroizolācijas apakšslāņa POLYGLASS FLEXO S6 ULTRA 4mm vai ekvivalents ieklāšana</t>
  </si>
  <si>
    <t>Ekstrudēts putu polistirola slāņa,  λ&lt;=0,037 W/(mK), spiedes izturība ≥300 kPa, (Finnfoam FL-300 vai ekvivalents), b = 100 mm izveidošana</t>
  </si>
  <si>
    <t>Drenāžas paklāja POLYFOND KIT DRAIN vai ekvivalents ieklāšana</t>
  </si>
  <si>
    <t>Jaunas SCAN-PLAST vai ekvivalents stiklašķiedras/stiklplasta lūkas montāža, izolēšana. Orientējoši izmēri: d=1600mm, H=1000mm. Izmēru pirms izgatavošanas precizēt, kad pilnībā atsegti esošie izvadi un zināmi konkrētie izmēri.</t>
  </si>
  <si>
    <t>Jauno SCAN-PLAST vai ekvivalents stiklašķiedras/stiklplasta ventilācijas izvadu montāža, izolēšana. Orientējoši izmēri: d=450mm, H=1200mm .Izmēru pirms izgatavošanas precizēt, kad pilnībā atsegti esošie izvadi un zināmi konkrētie izmēri.</t>
  </si>
  <si>
    <t>Auglīgas zemes kārta ar zālāju, b=300mm ierīkošana virs pārseguma</t>
  </si>
  <si>
    <t>Citi darbi</t>
  </si>
  <si>
    <t>Nerūsējošas sienas kāpnes ar drošības režģi, H~6.0m</t>
  </si>
  <si>
    <t>Rezervuāra tīrīšana un dezinfekcija. Rezervuāra izmērs 36x36x5m</t>
  </si>
  <si>
    <t>Esošās augsnes norakšana. Lietojot mini ekskavatoru (max 1000kg/m²), izkliedējot slodzi ar lokšņu elementiem. Augsnes biezums~1.1m. Esošās augsnes ~ 548.44m3 pagaidu uzglabāšana atbērtnē būvdabu zonā</t>
  </si>
  <si>
    <t>Zemes izlīdzināšana un zālāja iesēšana. Tajā skaitā nogāzēs ap rezervuāru, kur darbu laikā zālājs bojāts</t>
  </si>
  <si>
    <t>Tāme sastādīta 2025.gada tirgus cenās, pamatojoties tehniskā projekta AR daļas dokumentācijas</t>
  </si>
  <si>
    <t xml:space="preserve">Sastādīja: </t>
  </si>
  <si>
    <t>Iepirkuma identifikācijas Nr.: RŪ-2025/170</t>
  </si>
  <si>
    <t>Finanšu piedāvājumā jāiekļauj darbaspēka, materiālu, iekārtu, aprīkojuma un visu citu iespējamo Darbu izpildes izdevumu izmaksas. Pretendents nav tiesīgs Finanšu piedāvājuma tāmi papildināt ar jaunām izmaksu pozīcijām vai dzēst esošās izmaksu pozīcijas.</t>
  </si>
  <si>
    <t>3. Finanšu piedāvājumā aprēķinus jāveic formulās ar noapaļojumu divi cipari aiz komata (jāizmanto funkcija “round”).</t>
  </si>
  <si>
    <t>4. Finanšu piedāvājumā vienības cenas algas izmaksas aprēķinu jāveic pēc formulas “laika norma x stundas likme = alga”.</t>
  </si>
  <si>
    <r>
      <t>5. Finanšu piedāvājumā katras pozīcijas algas, būvizstrādājumu un mehānismu kopējās izmaksas aprēķinu jāveic pēc formulas “kopējais apjoms x vienības izmaksas”."</t>
    </r>
    <r>
      <rPr>
        <sz val="10"/>
        <rFont val="Times New Roman"/>
        <family val="1"/>
        <charset val="186"/>
      </rPr>
      <t xml:space="preserve"> </t>
    </r>
  </si>
  <si>
    <t>Virsizdevumi ___%:</t>
  </si>
  <si>
    <t>Plānotā peļņa ___%:</t>
  </si>
  <si>
    <t>Darba samaksas likme (Euro/h)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</si>
</sst>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quot;Ls&quot;\ * #,##0.00_-;\-&quot;Ls&quot;\ * #,##0.00_-;_-&quot;Ls&quot;\ * &quot;-&quot;??_-;_-@_-"/>
  </numFmts>
  <fonts count="67" x14ac:knownFonts="1">
    <font>
      <sz val="10"/>
      <name val="Arial"/>
      <charset val="186"/>
    </font>
    <font>
      <sz val="11"/>
      <color theme="1"/>
      <name val="Calibri"/>
      <family val="2"/>
      <scheme val="minor"/>
    </font>
    <font>
      <sz val="10"/>
      <name val="Arial"/>
      <family val="2"/>
    </font>
    <font>
      <sz val="10"/>
      <name val="Helv"/>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sz val="10"/>
      <name val="Arial"/>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8"/>
      <name val="Arial"/>
      <family val="2"/>
      <charset val="186"/>
    </font>
    <font>
      <sz val="8"/>
      <name val="Arial"/>
      <family val="2"/>
      <charset val="186"/>
    </font>
    <font>
      <sz val="10"/>
      <name val="Arial"/>
      <family val="2"/>
      <charset val="186"/>
    </font>
    <font>
      <sz val="10"/>
      <name val="Arial"/>
      <family val="2"/>
    </font>
    <font>
      <sz val="10"/>
      <color indexed="64"/>
      <name val="Arial"/>
      <family val="2"/>
      <charset val="186"/>
    </font>
    <font>
      <sz val="10"/>
      <name val="Times New Roman"/>
      <family val="1"/>
    </font>
    <font>
      <sz val="10"/>
      <color indexed="8"/>
      <name val="Times New Roman"/>
      <family val="1"/>
    </font>
    <font>
      <b/>
      <sz val="10"/>
      <name val="Times New Roman"/>
      <family val="1"/>
    </font>
    <font>
      <sz val="8"/>
      <name val="Times New Roman"/>
      <family val="1"/>
    </font>
    <font>
      <i/>
      <sz val="10"/>
      <name val="Times New Roman"/>
      <family val="1"/>
    </font>
    <font>
      <sz val="11"/>
      <name val="Times New Roman"/>
      <family val="1"/>
    </font>
    <font>
      <i/>
      <sz val="6"/>
      <name val="Times New Roman"/>
      <family val="1"/>
    </font>
    <font>
      <sz val="18"/>
      <name val="Times New Roman"/>
      <family val="1"/>
    </font>
    <font>
      <i/>
      <sz val="11"/>
      <name val="Times New Roman"/>
      <family val="1"/>
    </font>
    <font>
      <sz val="6"/>
      <name val="Times New Roman"/>
      <family val="1"/>
    </font>
    <font>
      <b/>
      <sz val="6"/>
      <name val="Times New Roman"/>
      <family val="1"/>
    </font>
    <font>
      <b/>
      <sz val="10"/>
      <color indexed="8"/>
      <name val="Times New Roman"/>
      <family val="1"/>
    </font>
    <font>
      <b/>
      <i/>
      <sz val="10"/>
      <name val="Times New Roman"/>
      <family val="1"/>
    </font>
    <font>
      <vertAlign val="superscript"/>
      <sz val="10"/>
      <color indexed="8"/>
      <name val="Times New Roman"/>
      <family val="1"/>
    </font>
    <font>
      <sz val="9"/>
      <name val="Times New Roman"/>
      <family val="1"/>
    </font>
    <font>
      <b/>
      <u/>
      <sz val="10"/>
      <name val="Times New Roman"/>
      <family val="1"/>
    </font>
    <font>
      <sz val="14"/>
      <name val="Times New Roman"/>
      <family val="1"/>
    </font>
    <font>
      <b/>
      <sz val="16"/>
      <name val="Times New Roman"/>
      <family val="1"/>
    </font>
    <font>
      <sz val="12"/>
      <name val="Times New Roman"/>
      <family val="1"/>
    </font>
    <font>
      <i/>
      <sz val="8"/>
      <name val="Times New Roman"/>
      <family val="1"/>
    </font>
    <font>
      <b/>
      <sz val="12"/>
      <name val="Times New Roman"/>
      <family val="1"/>
    </font>
    <font>
      <b/>
      <sz val="11"/>
      <name val="Times New Roman"/>
      <family val="1"/>
    </font>
    <font>
      <b/>
      <u/>
      <sz val="10"/>
      <color indexed="8"/>
      <name val="Times New Roman"/>
      <family val="1"/>
    </font>
    <font>
      <sz val="10"/>
      <name val="Arial"/>
      <family val="2"/>
      <charset val="204"/>
    </font>
    <font>
      <sz val="10"/>
      <color indexed="64"/>
      <name val="Arial"/>
      <family val="2"/>
    </font>
    <font>
      <sz val="10"/>
      <name val="Arial"/>
      <family val="2"/>
    </font>
    <font>
      <sz val="11"/>
      <color theme="1"/>
      <name val="Calibri"/>
      <family val="2"/>
      <charset val="186"/>
      <scheme val="minor"/>
    </font>
    <font>
      <sz val="10"/>
      <color theme="1"/>
      <name val="Times New Roman"/>
      <family val="1"/>
    </font>
    <font>
      <b/>
      <sz val="10"/>
      <color rgb="FFFF0000"/>
      <name val="Times New Roman"/>
      <family val="1"/>
    </font>
    <font>
      <b/>
      <sz val="16"/>
      <color rgb="FFFF0000"/>
      <name val="Times New Roman"/>
      <family val="1"/>
    </font>
    <font>
      <sz val="14"/>
      <color rgb="FFFF0000"/>
      <name val="Times New Roman"/>
      <family val="1"/>
    </font>
    <font>
      <i/>
      <sz val="10"/>
      <color theme="0"/>
      <name val="Times New Roman"/>
      <family val="1"/>
    </font>
    <font>
      <sz val="11"/>
      <color indexed="17"/>
      <name val="Calibri"/>
      <family val="2"/>
      <charset val="204"/>
    </font>
    <font>
      <sz val="10"/>
      <color theme="1"/>
      <name val="Arial"/>
      <family val="2"/>
      <charset val="186"/>
    </font>
    <font>
      <sz val="11"/>
      <color theme="1"/>
      <name val="Calibri"/>
      <family val="2"/>
      <charset val="204"/>
      <scheme val="minor"/>
    </font>
    <font>
      <sz val="10"/>
      <name val="MS Sans Serif"/>
      <family val="2"/>
      <charset val="186"/>
    </font>
    <font>
      <sz val="10"/>
      <name val="Tahoma"/>
      <family val="2"/>
      <charset val="186"/>
    </font>
    <font>
      <b/>
      <sz val="8"/>
      <color theme="1"/>
      <name val="Times New Roman"/>
      <family val="1"/>
    </font>
    <font>
      <sz val="10"/>
      <name val="Times New Roman"/>
      <family val="1"/>
      <charset val="186"/>
    </font>
    <font>
      <b/>
      <sz val="10"/>
      <name val="Times New Roman"/>
      <family val="1"/>
      <charset val="186"/>
    </font>
  </fonts>
  <fills count="28">
    <fill>
      <patternFill patternType="none"/>
    </fill>
    <fill>
      <patternFill patternType="gray125"/>
    </fill>
    <fill>
      <patternFill patternType="solid">
        <fgColor indexed="62"/>
      </patternFill>
    </fill>
    <fill>
      <patternFill patternType="solid">
        <fgColor indexed="1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57"/>
      </patternFill>
    </fill>
    <fill>
      <patternFill patternType="solid">
        <fgColor indexed="3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9"/>
      </patternFill>
    </fill>
    <fill>
      <patternFill patternType="solid">
        <fgColor indexed="53"/>
      </patternFill>
    </fill>
    <fill>
      <patternFill patternType="solid">
        <fgColor indexed="30"/>
      </patternFill>
    </fill>
    <fill>
      <patternFill patternType="solid">
        <fgColor indexed="52"/>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1"/>
        <bgColor indexed="64"/>
      </patternFill>
    </fill>
    <fill>
      <patternFill patternType="solid">
        <fgColor theme="0"/>
        <bgColor indexed="64"/>
      </patternFill>
    </fill>
    <fill>
      <patternFill patternType="solid">
        <fgColor indexed="42"/>
        <bgColor indexed="27"/>
      </patternFill>
    </fill>
    <fill>
      <patternFill patternType="solid">
        <fgColor indexed="9"/>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08">
    <xf numFmtId="0" fontId="0" fillId="0" borderId="0"/>
    <xf numFmtId="0" fontId="5" fillId="2" borderId="0" applyNumberFormat="0" applyBorder="0" applyAlignment="0" applyProtection="0"/>
    <xf numFmtId="0" fontId="5"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7"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7" fillId="20" borderId="1" applyNumberFormat="0" applyAlignment="0" applyProtection="0"/>
    <xf numFmtId="0" fontId="21" fillId="0" borderId="0" applyNumberForma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52" fillId="0" borderId="0" applyFont="0" applyFill="0" applyBorder="0" applyAlignment="0" applyProtection="0"/>
    <xf numFmtId="43" fontId="9" fillId="0" borderId="0" applyFont="0" applyFill="0" applyBorder="0" applyAlignment="0" applyProtection="0"/>
    <xf numFmtId="43" fontId="52" fillId="0" borderId="0" applyFont="0" applyFill="0" applyBorder="0" applyAlignment="0" applyProtection="0"/>
    <xf numFmtId="165" fontId="24"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0" fontId="4" fillId="0" borderId="0"/>
    <xf numFmtId="0" fontId="15" fillId="9" borderId="1" applyNumberFormat="0" applyAlignment="0" applyProtection="0"/>
    <xf numFmtId="0" fontId="18" fillId="20" borderId="6" applyNumberFormat="0" applyAlignment="0" applyProtection="0"/>
    <xf numFmtId="0" fontId="20" fillId="0" borderId="7" applyNumberFormat="0" applyFill="0" applyAlignment="0" applyProtection="0"/>
    <xf numFmtId="0" fontId="11" fillId="6" borderId="0" applyNumberFormat="0" applyBorder="0" applyAlignment="0" applyProtection="0"/>
    <xf numFmtId="0" fontId="17" fillId="22" borderId="0" applyNumberFormat="0" applyBorder="0" applyAlignment="0" applyProtection="0"/>
    <xf numFmtId="0" fontId="9" fillId="0" borderId="0"/>
    <xf numFmtId="0" fontId="25" fillId="0" borderId="0"/>
    <xf numFmtId="0" fontId="26" fillId="0" borderId="0"/>
    <xf numFmtId="0" fontId="26" fillId="0" borderId="0"/>
    <xf numFmtId="0" fontId="26" fillId="0" borderId="0"/>
    <xf numFmtId="0" fontId="9" fillId="0" borderId="0"/>
    <xf numFmtId="0" fontId="9" fillId="0" borderId="0"/>
    <xf numFmtId="0" fontId="9" fillId="0" borderId="0"/>
    <xf numFmtId="0" fontId="9" fillId="0" borderId="0"/>
    <xf numFmtId="0" fontId="9" fillId="0" borderId="0"/>
    <xf numFmtId="0" fontId="2" fillId="0" borderId="0"/>
    <xf numFmtId="0" fontId="52" fillId="0" borderId="0"/>
    <xf numFmtId="0" fontId="9" fillId="0" borderId="0"/>
    <xf numFmtId="0" fontId="50" fillId="0" borderId="0"/>
    <xf numFmtId="0" fontId="9" fillId="0" borderId="0"/>
    <xf numFmtId="0" fontId="4" fillId="0" borderId="0"/>
    <xf numFmtId="0" fontId="4" fillId="0" borderId="0"/>
    <xf numFmtId="0" fontId="9" fillId="0" borderId="0"/>
    <xf numFmtId="0" fontId="26" fillId="0" borderId="0"/>
    <xf numFmtId="0" fontId="26" fillId="0" borderId="0"/>
    <xf numFmtId="0" fontId="26" fillId="0" borderId="0"/>
    <xf numFmtId="0" fontId="9" fillId="0" borderId="0"/>
    <xf numFmtId="0" fontId="53" fillId="0" borderId="0"/>
    <xf numFmtId="0" fontId="51" fillId="0" borderId="0"/>
    <xf numFmtId="0" fontId="3" fillId="0" borderId="0"/>
    <xf numFmtId="0" fontId="19" fillId="0" borderId="0" applyNumberFormat="0" applyFill="0" applyBorder="0" applyAlignment="0" applyProtection="0"/>
    <xf numFmtId="0" fontId="9" fillId="0" borderId="0"/>
    <xf numFmtId="0" fontId="8" fillId="21" borderId="2" applyNumberFormat="0" applyAlignment="0" applyProtection="0"/>
    <xf numFmtId="0" fontId="10" fillId="0" borderId="0" applyNumberFormat="0" applyFill="0" applyBorder="0" applyAlignment="0" applyProtection="0"/>
    <xf numFmtId="9" fontId="2" fillId="0" borderId="0" applyFont="0" applyFill="0" applyBorder="0" applyAlignment="0" applyProtection="0"/>
    <xf numFmtId="9" fontId="9" fillId="0" borderId="0" applyFont="0" applyFill="0" applyBorder="0" applyAlignment="0" applyProtection="0"/>
    <xf numFmtId="9" fontId="52" fillId="0" borderId="0" applyFont="0" applyFill="0" applyBorder="0" applyAlignment="0" applyProtection="0"/>
    <xf numFmtId="0" fontId="9" fillId="23" borderId="9" applyNumberFormat="0" applyFont="0" applyAlignment="0" applyProtection="0"/>
    <xf numFmtId="0" fontId="16" fillId="0" borderId="8" applyNumberFormat="0" applyFill="0" applyAlignment="0" applyProtection="0"/>
    <xf numFmtId="0" fontId="6" fillId="5" borderId="0" applyNumberFormat="0" applyBorder="0" applyAlignment="0" applyProtection="0"/>
    <xf numFmtId="0" fontId="3" fillId="0" borderId="0"/>
    <xf numFmtId="0" fontId="3" fillId="0" borderId="0"/>
    <xf numFmtId="0" fontId="3" fillId="0" borderId="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9" fillId="0" borderId="0"/>
    <xf numFmtId="0" fontId="3" fillId="0" borderId="0"/>
    <xf numFmtId="43" fontId="9" fillId="0" borderId="0" applyFill="0" applyBorder="0" applyAlignment="0" applyProtection="0"/>
    <xf numFmtId="0" fontId="59" fillId="26" borderId="0" applyNumberFormat="0" applyBorder="0" applyAlignment="0" applyProtection="0"/>
    <xf numFmtId="0" fontId="61" fillId="0" borderId="0"/>
    <xf numFmtId="0" fontId="9" fillId="0" borderId="0">
      <alignment textRotation="90"/>
    </xf>
    <xf numFmtId="0" fontId="4" fillId="0" borderId="0"/>
    <xf numFmtId="0" fontId="60" fillId="0" borderId="0"/>
    <xf numFmtId="0" fontId="2" fillId="0" borderId="0"/>
    <xf numFmtId="0" fontId="62" fillId="0" borderId="0"/>
    <xf numFmtId="0" fontId="9" fillId="0" borderId="0"/>
    <xf numFmtId="0" fontId="2" fillId="0" borderId="0"/>
    <xf numFmtId="164" fontId="61" fillId="0" borderId="0" applyFont="0" applyFill="0" applyBorder="0" applyAlignment="0" applyProtection="0"/>
    <xf numFmtId="9" fontId="61" fillId="0" borderId="0" applyFont="0" applyFill="0" applyBorder="0" applyAlignment="0" applyProtection="0"/>
    <xf numFmtId="0" fontId="9" fillId="0" borderId="0"/>
    <xf numFmtId="0" fontId="2" fillId="0" borderId="0"/>
    <xf numFmtId="0" fontId="63" fillId="0" borderId="0"/>
    <xf numFmtId="43" fontId="2" fillId="0" borderId="0" applyFont="0" applyFill="0" applyBorder="0" applyAlignment="0" applyProtection="0"/>
    <xf numFmtId="43" fontId="2" fillId="0" borderId="0" applyFont="0" applyFill="0" applyBorder="0" applyAlignment="0" applyProtection="0"/>
    <xf numFmtId="0" fontId="10" fillId="0" borderId="0" applyNumberFormat="0" applyFill="0" applyBorder="0" applyAlignment="0" applyProtection="0"/>
    <xf numFmtId="0" fontId="2" fillId="0" borderId="0"/>
    <xf numFmtId="0" fontId="2" fillId="0" borderId="0"/>
    <xf numFmtId="9" fontId="2" fillId="0" borderId="0" applyFont="0" applyFill="0" applyBorder="0" applyAlignment="0" applyProtection="0"/>
  </cellStyleXfs>
  <cellXfs count="210">
    <xf numFmtId="0" fontId="0" fillId="0" borderId="0" xfId="0"/>
    <xf numFmtId="2" fontId="27" fillId="0" borderId="0" xfId="0" applyNumberFormat="1" applyFont="1" applyAlignment="1">
      <alignment horizontal="center" vertical="center"/>
    </xf>
    <xf numFmtId="0" fontId="30" fillId="0" borderId="0" xfId="0" applyFont="1" applyAlignment="1">
      <alignment horizontal="center" vertical="center"/>
    </xf>
    <xf numFmtId="0" fontId="27" fillId="0" borderId="0" xfId="0" applyFont="1"/>
    <xf numFmtId="0" fontId="27" fillId="0" borderId="0" xfId="0" applyFont="1" applyAlignment="1">
      <alignment horizontal="center"/>
    </xf>
    <xf numFmtId="0" fontId="27" fillId="0" borderId="0" xfId="0" applyFont="1" applyAlignment="1">
      <alignment vertical="center"/>
    </xf>
    <xf numFmtId="3" fontId="31" fillId="0" borderId="0" xfId="0" applyNumberFormat="1" applyFont="1"/>
    <xf numFmtId="0" fontId="32" fillId="0" borderId="0" xfId="0" applyFont="1" applyAlignment="1">
      <alignment horizontal="right"/>
    </xf>
    <xf numFmtId="0" fontId="27" fillId="0" borderId="11" xfId="0" applyFont="1" applyBorder="1"/>
    <xf numFmtId="0" fontId="33" fillId="0" borderId="0" xfId="0" applyFont="1" applyAlignment="1">
      <alignment horizontal="right"/>
    </xf>
    <xf numFmtId="0" fontId="27" fillId="0" borderId="0" xfId="0" applyFont="1" applyAlignment="1">
      <alignment horizontal="right"/>
    </xf>
    <xf numFmtId="0" fontId="27" fillId="0" borderId="0" xfId="79" applyFont="1" applyAlignment="1">
      <alignment vertical="center"/>
    </xf>
    <xf numFmtId="1" fontId="27" fillId="0" borderId="0" xfId="0" applyNumberFormat="1" applyFont="1" applyAlignment="1">
      <alignment horizontal="center" vertical="center"/>
    </xf>
    <xf numFmtId="0" fontId="27" fillId="0" borderId="0" xfId="0" applyFont="1" applyAlignment="1">
      <alignment horizontal="center" vertical="center"/>
    </xf>
    <xf numFmtId="2" fontId="29" fillId="0" borderId="0" xfId="0" applyNumberFormat="1" applyFont="1" applyAlignment="1">
      <alignment horizontal="center"/>
    </xf>
    <xf numFmtId="2" fontId="32" fillId="0" borderId="0" xfId="0" applyNumberFormat="1" applyFont="1" applyAlignment="1">
      <alignment horizontal="center" vertical="center"/>
    </xf>
    <xf numFmtId="0" fontId="32" fillId="0" borderId="0" xfId="0" applyFont="1"/>
    <xf numFmtId="0" fontId="32" fillId="0" borderId="0" xfId="0" applyFont="1" applyAlignment="1">
      <alignment horizontal="center"/>
    </xf>
    <xf numFmtId="0" fontId="32" fillId="0" borderId="0" xfId="0" applyFont="1" applyAlignment="1">
      <alignment vertical="center"/>
    </xf>
    <xf numFmtId="3" fontId="35" fillId="0" borderId="0" xfId="0" applyNumberFormat="1" applyFont="1"/>
    <xf numFmtId="4" fontId="32" fillId="0" borderId="0" xfId="0" applyNumberFormat="1" applyFont="1"/>
    <xf numFmtId="0" fontId="36" fillId="0" borderId="0" xfId="0" applyFont="1" applyAlignment="1">
      <alignment horizontal="center" vertical="distributed"/>
    </xf>
    <xf numFmtId="2" fontId="39" fillId="0" borderId="10" xfId="0" applyNumberFormat="1" applyFont="1" applyBorder="1" applyAlignment="1">
      <alignment horizontal="center" vertical="center" wrapText="1"/>
    </xf>
    <xf numFmtId="0" fontId="29" fillId="0" borderId="0" xfId="0" applyFont="1" applyAlignment="1">
      <alignment vertical="center" wrapText="1"/>
    </xf>
    <xf numFmtId="0" fontId="31" fillId="0" borderId="0" xfId="0" applyFont="1" applyAlignment="1">
      <alignment vertical="center" wrapText="1"/>
    </xf>
    <xf numFmtId="2" fontId="27" fillId="0" borderId="10" xfId="0" applyNumberFormat="1" applyFont="1" applyBorder="1" applyAlignment="1">
      <alignment horizontal="center" vertical="center" wrapText="1"/>
    </xf>
    <xf numFmtId="4" fontId="27" fillId="0" borderId="10" xfId="0" applyNumberFormat="1" applyFont="1" applyBorder="1" applyAlignment="1">
      <alignment horizontal="center" vertical="center" wrapText="1"/>
    </xf>
    <xf numFmtId="2" fontId="27" fillId="0" borderId="10" xfId="0" applyNumberFormat="1" applyFont="1" applyBorder="1" applyAlignment="1">
      <alignment horizontal="center" vertical="center"/>
    </xf>
    <xf numFmtId="49" fontId="30" fillId="0" borderId="10" xfId="0" applyNumberFormat="1" applyFont="1" applyBorder="1" applyAlignment="1">
      <alignment horizontal="center" vertical="center"/>
    </xf>
    <xf numFmtId="2" fontId="27" fillId="0" borderId="10" xfId="0" applyNumberFormat="1" applyFont="1" applyBorder="1" applyAlignment="1">
      <alignment horizontal="justify" vertical="center"/>
    </xf>
    <xf numFmtId="3" fontId="31" fillId="0" borderId="10" xfId="0" applyNumberFormat="1" applyFont="1" applyBorder="1" applyAlignment="1">
      <alignment horizontal="center" vertical="center"/>
    </xf>
    <xf numFmtId="4" fontId="27" fillId="0" borderId="10" xfId="0" applyNumberFormat="1" applyFont="1" applyBorder="1" applyAlignment="1">
      <alignment horizontal="center" vertical="center"/>
    </xf>
    <xf numFmtId="0" fontId="30" fillId="0" borderId="10" xfId="0" applyFont="1" applyBorder="1" applyAlignment="1">
      <alignment horizontal="center" vertical="center" wrapText="1"/>
    </xf>
    <xf numFmtId="0" fontId="27" fillId="0" borderId="10" xfId="0" applyFont="1" applyBorder="1"/>
    <xf numFmtId="0" fontId="27" fillId="0" borderId="10" xfId="0" applyFont="1" applyBorder="1" applyAlignment="1">
      <alignment horizontal="center" vertical="center" wrapText="1"/>
    </xf>
    <xf numFmtId="0" fontId="27" fillId="0" borderId="10" xfId="0" applyFont="1" applyBorder="1" applyAlignment="1">
      <alignment vertical="center" wrapText="1"/>
    </xf>
    <xf numFmtId="0" fontId="29" fillId="0" borderId="10" xfId="0" applyFont="1" applyBorder="1" applyAlignment="1">
      <alignment horizontal="right" vertical="center"/>
    </xf>
    <xf numFmtId="3" fontId="39" fillId="0" borderId="10" xfId="0" applyNumberFormat="1" applyFont="1" applyBorder="1" applyAlignment="1">
      <alignment horizontal="center" vertical="center" wrapText="1"/>
    </xf>
    <xf numFmtId="4" fontId="29" fillId="0" borderId="10" xfId="0" applyNumberFormat="1" applyFont="1" applyBorder="1" applyAlignment="1">
      <alignment horizontal="center" vertical="center" wrapText="1"/>
    </xf>
    <xf numFmtId="0" fontId="41" fillId="0" borderId="0" xfId="0" applyFont="1" applyAlignment="1">
      <alignment horizontal="center" vertical="center"/>
    </xf>
    <xf numFmtId="0" fontId="30" fillId="0" borderId="0" xfId="0" applyFont="1"/>
    <xf numFmtId="0" fontId="29" fillId="0" borderId="0" xfId="0" applyFont="1" applyAlignment="1">
      <alignment horizontal="right" vertical="center"/>
    </xf>
    <xf numFmtId="3" fontId="29" fillId="0" borderId="0" xfId="0" applyNumberFormat="1" applyFont="1" applyAlignment="1">
      <alignment horizontal="center" vertical="center"/>
    </xf>
    <xf numFmtId="4" fontId="29" fillId="0" borderId="0" xfId="0" applyNumberFormat="1" applyFont="1" applyAlignment="1">
      <alignment horizontal="center" vertical="center"/>
    </xf>
    <xf numFmtId="2" fontId="41" fillId="0" borderId="0" xfId="0" applyNumberFormat="1" applyFont="1" applyAlignment="1">
      <alignment horizontal="center" vertical="center"/>
    </xf>
    <xf numFmtId="3" fontId="31" fillId="0" borderId="0" xfId="0" applyNumberFormat="1" applyFont="1" applyAlignment="1">
      <alignment vertical="center"/>
    </xf>
    <xf numFmtId="4" fontId="42" fillId="0" borderId="0" xfId="0" applyNumberFormat="1" applyFont="1" applyAlignment="1">
      <alignment horizontal="center" vertical="center"/>
    </xf>
    <xf numFmtId="0" fontId="31" fillId="0" borderId="0" xfId="0" applyFont="1"/>
    <xf numFmtId="0" fontId="29" fillId="0" borderId="0" xfId="0" applyFont="1"/>
    <xf numFmtId="0" fontId="29" fillId="25" borderId="0" xfId="0" applyFont="1" applyFill="1" applyAlignment="1">
      <alignment vertical="center" wrapText="1"/>
    </xf>
    <xf numFmtId="0" fontId="27" fillId="25" borderId="10" xfId="0" applyFont="1" applyFill="1" applyBorder="1" applyAlignment="1">
      <alignment vertical="center" wrapText="1"/>
    </xf>
    <xf numFmtId="0" fontId="27" fillId="0" borderId="0" xfId="0" applyFont="1" applyAlignment="1">
      <alignment horizontal="left"/>
    </xf>
    <xf numFmtId="0" fontId="27" fillId="25" borderId="0" xfId="0" applyFont="1" applyFill="1"/>
    <xf numFmtId="0" fontId="27" fillId="25" borderId="0" xfId="0" applyFont="1" applyFill="1" applyAlignment="1">
      <alignment vertical="center" wrapText="1"/>
    </xf>
    <xf numFmtId="0" fontId="43" fillId="25" borderId="0" xfId="0" applyFont="1" applyFill="1" applyAlignment="1">
      <alignment horizontal="center"/>
    </xf>
    <xf numFmtId="0" fontId="27" fillId="25" borderId="0" xfId="79" applyFont="1" applyFill="1" applyAlignment="1">
      <alignment vertical="center"/>
    </xf>
    <xf numFmtId="0" fontId="27" fillId="25" borderId="0" xfId="0" applyFont="1" applyFill="1" applyAlignment="1">
      <alignment horizontal="center"/>
    </xf>
    <xf numFmtId="0" fontId="27" fillId="25" borderId="0" xfId="79" applyFont="1" applyFill="1" applyAlignment="1">
      <alignment vertical="center" wrapText="1"/>
    </xf>
    <xf numFmtId="0" fontId="44" fillId="25" borderId="0" xfId="0" applyFont="1" applyFill="1" applyAlignment="1">
      <alignment horizontal="right"/>
    </xf>
    <xf numFmtId="0" fontId="27" fillId="25" borderId="0" xfId="0" applyFont="1" applyFill="1" applyAlignment="1">
      <alignment horizontal="left"/>
    </xf>
    <xf numFmtId="0" fontId="31" fillId="25" borderId="0" xfId="0" applyFont="1" applyFill="1" applyAlignment="1">
      <alignment horizontal="right"/>
    </xf>
    <xf numFmtId="4" fontId="29" fillId="25" borderId="0" xfId="0" applyNumberFormat="1" applyFont="1" applyFill="1" applyAlignment="1">
      <alignment horizontal="center"/>
    </xf>
    <xf numFmtId="1" fontId="31" fillId="25" borderId="0" xfId="0" applyNumberFormat="1" applyFont="1" applyFill="1" applyAlignment="1">
      <alignment horizontal="center"/>
    </xf>
    <xf numFmtId="0" fontId="27" fillId="25" borderId="0" xfId="0" applyFont="1" applyFill="1" applyAlignment="1">
      <alignment wrapText="1"/>
    </xf>
    <xf numFmtId="0" fontId="27" fillId="25" borderId="12" xfId="0" applyFont="1" applyFill="1" applyBorder="1" applyAlignment="1">
      <alignment horizontal="center" vertical="center" wrapText="1"/>
    </xf>
    <xf numFmtId="0" fontId="27" fillId="25" borderId="13" xfId="0" applyFont="1" applyFill="1" applyBorder="1" applyAlignment="1">
      <alignment wrapText="1"/>
    </xf>
    <xf numFmtId="0" fontId="41" fillId="25" borderId="13" xfId="0" applyFont="1" applyFill="1" applyBorder="1" applyAlignment="1">
      <alignment horizontal="center" vertical="center" wrapText="1"/>
    </xf>
    <xf numFmtId="0" fontId="27" fillId="25" borderId="14" xfId="0" applyFont="1" applyFill="1" applyBorder="1" applyAlignment="1">
      <alignment horizontal="center" vertical="center" wrapText="1"/>
    </xf>
    <xf numFmtId="0" fontId="27" fillId="25" borderId="14" xfId="0" applyFont="1" applyFill="1" applyBorder="1" applyAlignment="1">
      <alignment vertical="center" wrapText="1"/>
    </xf>
    <xf numFmtId="4" fontId="27" fillId="25" borderId="14" xfId="0" applyNumberFormat="1" applyFont="1" applyFill="1" applyBorder="1" applyAlignment="1">
      <alignment horizontal="center" vertical="center" wrapText="1"/>
    </xf>
    <xf numFmtId="1" fontId="31" fillId="25" borderId="14" xfId="0" applyNumberFormat="1" applyFont="1" applyFill="1" applyBorder="1" applyAlignment="1">
      <alignment horizontal="center" vertical="center" wrapText="1"/>
    </xf>
    <xf numFmtId="0" fontId="27" fillId="25" borderId="15" xfId="0" applyFont="1" applyFill="1" applyBorder="1" applyAlignment="1">
      <alignment horizontal="center"/>
    </xf>
    <xf numFmtId="0" fontId="27" fillId="25" borderId="11" xfId="0" applyFont="1" applyFill="1" applyBorder="1"/>
    <xf numFmtId="3" fontId="27" fillId="25" borderId="15" xfId="0" applyNumberFormat="1" applyFont="1" applyFill="1" applyBorder="1" applyAlignment="1">
      <alignment horizontal="center"/>
    </xf>
    <xf numFmtId="0" fontId="31" fillId="25" borderId="15" xfId="0" applyFont="1" applyFill="1" applyBorder="1"/>
    <xf numFmtId="0" fontId="29" fillId="25" borderId="16" xfId="0" applyFont="1" applyFill="1" applyBorder="1" applyAlignment="1">
      <alignment horizontal="right" vertical="center" wrapText="1"/>
    </xf>
    <xf numFmtId="4" fontId="29" fillId="25" borderId="16" xfId="0" applyNumberFormat="1" applyFont="1" applyFill="1" applyBorder="1" applyAlignment="1">
      <alignment horizontal="center" vertical="center"/>
    </xf>
    <xf numFmtId="3" fontId="39" fillId="25" borderId="16" xfId="0" applyNumberFormat="1" applyFont="1" applyFill="1" applyBorder="1" applyAlignment="1">
      <alignment horizontal="center" vertical="center"/>
    </xf>
    <xf numFmtId="0" fontId="29" fillId="25" borderId="0" xfId="0" applyFont="1" applyFill="1" applyAlignment="1">
      <alignment vertical="center"/>
    </xf>
    <xf numFmtId="0" fontId="27" fillId="25" borderId="17" xfId="0" applyFont="1" applyFill="1" applyBorder="1" applyAlignment="1">
      <alignment horizontal="right"/>
    </xf>
    <xf numFmtId="0" fontId="27" fillId="25" borderId="18" xfId="0" applyFont="1" applyFill="1" applyBorder="1" applyAlignment="1">
      <alignment horizontal="right"/>
    </xf>
    <xf numFmtId="4" fontId="27" fillId="25" borderId="19" xfId="0" applyNumberFormat="1" applyFont="1" applyFill="1" applyBorder="1" applyAlignment="1">
      <alignment horizontal="center"/>
    </xf>
    <xf numFmtId="9" fontId="45" fillId="25" borderId="0" xfId="72" applyFont="1" applyFill="1" applyBorder="1" applyAlignment="1">
      <alignment horizontal="center"/>
    </xf>
    <xf numFmtId="4" fontId="27" fillId="25" borderId="0" xfId="0" applyNumberFormat="1" applyFont="1" applyFill="1"/>
    <xf numFmtId="0" fontId="31" fillId="25" borderId="20" xfId="0" applyFont="1" applyFill="1" applyBorder="1" applyAlignment="1">
      <alignment horizontal="right"/>
    </xf>
    <xf numFmtId="0" fontId="46" fillId="25" borderId="21" xfId="0" applyFont="1" applyFill="1" applyBorder="1" applyAlignment="1">
      <alignment horizontal="right"/>
    </xf>
    <xf numFmtId="2" fontId="46" fillId="25" borderId="22" xfId="0" applyNumberFormat="1" applyFont="1" applyFill="1" applyBorder="1" applyAlignment="1">
      <alignment horizontal="center"/>
    </xf>
    <xf numFmtId="1" fontId="45" fillId="25" borderId="0" xfId="0" applyNumberFormat="1" applyFont="1" applyFill="1" applyAlignment="1">
      <alignment horizontal="center"/>
    </xf>
    <xf numFmtId="0" fontId="27" fillId="25" borderId="20" xfId="0" applyFont="1" applyFill="1" applyBorder="1" applyAlignment="1">
      <alignment horizontal="right"/>
    </xf>
    <xf numFmtId="0" fontId="27" fillId="25" borderId="21" xfId="0" applyFont="1" applyFill="1" applyBorder="1" applyAlignment="1">
      <alignment horizontal="right"/>
    </xf>
    <xf numFmtId="4" fontId="27" fillId="25" borderId="22" xfId="0" applyNumberFormat="1" applyFont="1" applyFill="1" applyBorder="1" applyAlignment="1">
      <alignment horizontal="center"/>
    </xf>
    <xf numFmtId="0" fontId="29" fillId="25" borderId="23" xfId="0" applyFont="1" applyFill="1" applyBorder="1" applyAlignment="1">
      <alignment horizontal="right" vertical="center" wrapText="1"/>
    </xf>
    <xf numFmtId="0" fontId="29" fillId="25" borderId="24" xfId="0" applyFont="1" applyFill="1" applyBorder="1" applyAlignment="1">
      <alignment horizontal="right" vertical="center" wrapText="1"/>
    </xf>
    <xf numFmtId="4" fontId="47" fillId="25" borderId="25" xfId="0" applyNumberFormat="1" applyFont="1" applyFill="1" applyBorder="1" applyAlignment="1">
      <alignment horizontal="center"/>
    </xf>
    <xf numFmtId="0" fontId="29" fillId="25" borderId="0" xfId="0" applyFont="1" applyFill="1"/>
    <xf numFmtId="0" fontId="28" fillId="0" borderId="10" xfId="0" applyFont="1" applyBorder="1" applyAlignment="1">
      <alignment horizontal="center" vertical="center" wrapText="1"/>
    </xf>
    <xf numFmtId="0" fontId="55" fillId="25" borderId="0" xfId="0" applyFont="1" applyFill="1"/>
    <xf numFmtId="4" fontId="28" fillId="25" borderId="14" xfId="0" applyNumberFormat="1" applyFont="1" applyFill="1" applyBorder="1" applyAlignment="1">
      <alignment horizontal="center" vertical="center" wrapText="1"/>
    </xf>
    <xf numFmtId="3" fontId="28" fillId="25" borderId="15" xfId="0" applyNumberFormat="1" applyFont="1" applyFill="1" applyBorder="1" applyAlignment="1">
      <alignment horizontal="center"/>
    </xf>
    <xf numFmtId="9" fontId="28" fillId="25" borderId="0" xfId="72" applyFont="1" applyFill="1" applyBorder="1" applyAlignment="1">
      <alignment horizontal="center"/>
    </xf>
    <xf numFmtId="0" fontId="36" fillId="0" borderId="0" xfId="0" applyFont="1" applyAlignment="1">
      <alignment horizontal="right"/>
    </xf>
    <xf numFmtId="0" fontId="32" fillId="0" borderId="0" xfId="79" applyFont="1" applyAlignment="1">
      <alignment vertical="center"/>
    </xf>
    <xf numFmtId="0" fontId="44" fillId="0" borderId="0" xfId="0" applyFont="1" applyAlignment="1">
      <alignment horizontal="right"/>
    </xf>
    <xf numFmtId="0" fontId="44" fillId="0" borderId="0" xfId="0" applyFont="1" applyAlignment="1">
      <alignment horizontal="center"/>
    </xf>
    <xf numFmtId="0" fontId="27" fillId="0" borderId="0" xfId="0" applyFont="1" applyAlignment="1">
      <alignment vertical="center" wrapText="1"/>
    </xf>
    <xf numFmtId="0" fontId="48" fillId="0" borderId="0" xfId="0" applyFont="1" applyAlignment="1">
      <alignment horizontal="right"/>
    </xf>
    <xf numFmtId="4" fontId="27" fillId="0" borderId="0" xfId="0" applyNumberFormat="1" applyFont="1" applyAlignment="1">
      <alignment horizontal="right"/>
    </xf>
    <xf numFmtId="0" fontId="27" fillId="0" borderId="10" xfId="0" applyFont="1" applyBorder="1" applyAlignment="1">
      <alignment horizontal="right" vertical="center" wrapText="1"/>
    </xf>
    <xf numFmtId="0" fontId="28" fillId="0" borderId="10" xfId="0" applyFont="1" applyBorder="1" applyAlignment="1">
      <alignment horizontal="right" vertical="center"/>
    </xf>
    <xf numFmtId="4" fontId="28" fillId="0" borderId="10" xfId="0" applyNumberFormat="1" applyFont="1" applyBorder="1" applyAlignment="1">
      <alignment horizontal="center" vertical="center"/>
    </xf>
    <xf numFmtId="0" fontId="49" fillId="0" borderId="10" xfId="0" applyFont="1" applyBorder="1" applyAlignment="1">
      <alignment horizontal="right" vertical="center"/>
    </xf>
    <xf numFmtId="4" fontId="38" fillId="0" borderId="10" xfId="0" applyNumberFormat="1" applyFont="1" applyBorder="1" applyAlignment="1">
      <alignment horizontal="center" vertical="center"/>
    </xf>
    <xf numFmtId="0" fontId="29" fillId="0" borderId="0" xfId="0" applyFont="1" applyAlignment="1">
      <alignment horizontal="left"/>
    </xf>
    <xf numFmtId="49" fontId="30" fillId="25" borderId="15" xfId="0" applyNumberFormat="1" applyFont="1" applyFill="1" applyBorder="1" applyAlignment="1">
      <alignment horizontal="center" vertical="center" wrapText="1"/>
    </xf>
    <xf numFmtId="0" fontId="56" fillId="0" borderId="0" xfId="0" applyFont="1" applyAlignment="1">
      <alignment horizontal="right"/>
    </xf>
    <xf numFmtId="0" fontId="57" fillId="25" borderId="0" xfId="0" applyFont="1" applyFill="1" applyAlignment="1">
      <alignment horizontal="center"/>
    </xf>
    <xf numFmtId="0" fontId="27" fillId="0" borderId="10" xfId="0" applyFont="1" applyBorder="1" applyAlignment="1">
      <alignment vertical="center"/>
    </xf>
    <xf numFmtId="0" fontId="58" fillId="25" borderId="24" xfId="0" applyFont="1" applyFill="1" applyBorder="1" applyAlignment="1">
      <alignment horizontal="right"/>
    </xf>
    <xf numFmtId="9" fontId="58" fillId="25" borderId="18" xfId="0" applyNumberFormat="1" applyFont="1" applyFill="1" applyBorder="1" applyAlignment="1">
      <alignment horizontal="right"/>
    </xf>
    <xf numFmtId="0" fontId="58" fillId="25" borderId="21" xfId="0" applyFont="1" applyFill="1" applyBorder="1" applyAlignment="1">
      <alignment horizontal="right"/>
    </xf>
    <xf numFmtId="9" fontId="58" fillId="25" borderId="21" xfId="0" applyNumberFormat="1" applyFont="1" applyFill="1" applyBorder="1" applyAlignment="1">
      <alignment horizontal="right"/>
    </xf>
    <xf numFmtId="1" fontId="36" fillId="24" borderId="10" xfId="0" applyNumberFormat="1" applyFont="1" applyFill="1" applyBorder="1" applyAlignment="1">
      <alignment horizontal="center" vertical="distributed"/>
    </xf>
    <xf numFmtId="0" fontId="37" fillId="24" borderId="10" xfId="0" applyFont="1" applyFill="1" applyBorder="1" applyAlignment="1">
      <alignment horizontal="center" vertical="distributed"/>
    </xf>
    <xf numFmtId="2" fontId="39" fillId="25" borderId="10" xfId="0" applyNumberFormat="1" applyFont="1" applyFill="1" applyBorder="1" applyAlignment="1">
      <alignment horizontal="center" vertical="center" wrapText="1"/>
    </xf>
    <xf numFmtId="0" fontId="28" fillId="25" borderId="10" xfId="0" applyFont="1" applyFill="1" applyBorder="1" applyAlignment="1">
      <alignment horizontal="center" vertical="center" wrapText="1"/>
    </xf>
    <xf numFmtId="2" fontId="27" fillId="25" borderId="10" xfId="0" applyNumberFormat="1" applyFont="1" applyFill="1" applyBorder="1" applyAlignment="1">
      <alignment horizontal="center" vertical="center" wrapText="1"/>
    </xf>
    <xf numFmtId="0" fontId="36" fillId="24" borderId="10" xfId="0" applyFont="1" applyFill="1" applyBorder="1" applyAlignment="1">
      <alignment horizontal="center" vertical="distributed"/>
    </xf>
    <xf numFmtId="2" fontId="27" fillId="25" borderId="0" xfId="0" applyNumberFormat="1" applyFont="1" applyFill="1" applyAlignment="1">
      <alignment horizontal="center" vertical="center"/>
    </xf>
    <xf numFmtId="1" fontId="27" fillId="0" borderId="10" xfId="100" applyNumberFormat="1" applyFont="1" applyBorder="1" applyAlignment="1">
      <alignment horizontal="center" vertical="center" wrapText="1"/>
    </xf>
    <xf numFmtId="2" fontId="27" fillId="25" borderId="10" xfId="0" applyNumberFormat="1" applyFont="1" applyFill="1" applyBorder="1" applyAlignment="1">
      <alignment horizontal="center" vertical="center"/>
    </xf>
    <xf numFmtId="0" fontId="29" fillId="27" borderId="0" xfId="50" applyFont="1" applyFill="1" applyAlignment="1">
      <alignment vertical="center" wrapText="1"/>
    </xf>
    <xf numFmtId="0" fontId="27" fillId="25" borderId="16" xfId="0" applyFont="1" applyFill="1" applyBorder="1" applyAlignment="1">
      <alignment horizontal="right"/>
    </xf>
    <xf numFmtId="1" fontId="27" fillId="25" borderId="10" xfId="0" applyNumberFormat="1" applyFont="1" applyFill="1" applyBorder="1" applyAlignment="1">
      <alignment horizontal="center" vertical="center"/>
    </xf>
    <xf numFmtId="0" fontId="31" fillId="25" borderId="0" xfId="0" applyFont="1" applyFill="1" applyAlignment="1">
      <alignment vertical="center" wrapText="1"/>
    </xf>
    <xf numFmtId="2" fontId="29" fillId="25" borderId="10" xfId="48" applyNumberFormat="1" applyFont="1" applyFill="1" applyBorder="1" applyAlignment="1">
      <alignment horizontal="center" vertical="center" wrapText="1"/>
    </xf>
    <xf numFmtId="2" fontId="27" fillId="25" borderId="10" xfId="48" applyNumberFormat="1" applyFont="1" applyFill="1" applyBorder="1" applyAlignment="1">
      <alignment horizontal="center" vertical="center" wrapText="1"/>
    </xf>
    <xf numFmtId="1" fontId="27" fillId="25" borderId="10" xfId="48" applyNumberFormat="1" applyFont="1" applyFill="1" applyBorder="1" applyAlignment="1">
      <alignment horizontal="center" vertical="center" wrapText="1"/>
    </xf>
    <xf numFmtId="2" fontId="27" fillId="25" borderId="10" xfId="50" applyNumberFormat="1" applyFont="1" applyFill="1" applyBorder="1" applyAlignment="1">
      <alignment horizontal="center" vertical="center" wrapText="1"/>
    </xf>
    <xf numFmtId="0" fontId="34" fillId="0" borderId="0" xfId="79" applyFont="1" applyAlignment="1">
      <alignment horizontal="center"/>
    </xf>
    <xf numFmtId="0" fontId="27" fillId="0" borderId="0" xfId="79" applyFont="1"/>
    <xf numFmtId="0" fontId="27" fillId="25" borderId="10" xfId="79" applyFont="1" applyFill="1" applyBorder="1" applyAlignment="1">
      <alignment horizontal="center" vertical="center" wrapText="1"/>
    </xf>
    <xf numFmtId="2" fontId="29" fillId="0" borderId="10" xfId="79" applyNumberFormat="1" applyFont="1" applyBorder="1" applyAlignment="1">
      <alignment horizontal="center" vertical="center" wrapText="1"/>
    </xf>
    <xf numFmtId="1" fontId="31" fillId="0" borderId="10" xfId="79" applyNumberFormat="1" applyFont="1" applyBorder="1" applyAlignment="1">
      <alignment horizontal="center" vertical="center" wrapText="1"/>
    </xf>
    <xf numFmtId="4" fontId="27" fillId="0" borderId="10" xfId="79" applyNumberFormat="1" applyFont="1" applyBorder="1" applyAlignment="1">
      <alignment horizontal="center" vertical="center" wrapText="1"/>
    </xf>
    <xf numFmtId="4" fontId="29" fillId="0" borderId="10" xfId="79" applyNumberFormat="1" applyFont="1" applyBorder="1" applyAlignment="1">
      <alignment horizontal="center" vertical="center" wrapText="1"/>
    </xf>
    <xf numFmtId="1" fontId="27" fillId="25" borderId="10" xfId="79" applyNumberFormat="1" applyFont="1" applyFill="1" applyBorder="1" applyAlignment="1">
      <alignment horizontal="center" vertical="center" wrapText="1"/>
    </xf>
    <xf numFmtId="4" fontId="27" fillId="25" borderId="10" xfId="48" applyNumberFormat="1" applyFont="1" applyFill="1" applyBorder="1" applyAlignment="1">
      <alignment horizontal="center" vertical="center" wrapText="1"/>
    </xf>
    <xf numFmtId="2" fontId="39" fillId="0" borderId="10" xfId="50" applyNumberFormat="1" applyFont="1" applyBorder="1" applyAlignment="1">
      <alignment horizontal="center" vertical="center"/>
    </xf>
    <xf numFmtId="0" fontId="39" fillId="25" borderId="10" xfId="48" applyFont="1" applyFill="1" applyBorder="1" applyAlignment="1">
      <alignment horizontal="left" vertical="center"/>
    </xf>
    <xf numFmtId="0" fontId="29" fillId="25" borderId="10" xfId="48" applyFont="1" applyFill="1" applyBorder="1" applyAlignment="1">
      <alignment horizontal="center" vertical="center" wrapText="1"/>
    </xf>
    <xf numFmtId="2" fontId="27" fillId="25" borderId="10" xfId="48" applyNumberFormat="1" applyFont="1" applyFill="1" applyBorder="1" applyAlignment="1">
      <alignment horizontal="right" vertical="center" wrapText="1"/>
    </xf>
    <xf numFmtId="0" fontId="27" fillId="25" borderId="10" xfId="50" applyFont="1" applyFill="1" applyBorder="1" applyAlignment="1">
      <alignment vertical="center" wrapText="1"/>
    </xf>
    <xf numFmtId="0" fontId="27" fillId="25" borderId="10" xfId="50" applyFont="1" applyFill="1" applyBorder="1" applyAlignment="1">
      <alignment horizontal="center" vertical="center" wrapText="1"/>
    </xf>
    <xf numFmtId="3" fontId="31" fillId="0" borderId="10" xfId="79" applyNumberFormat="1" applyFont="1" applyBorder="1" applyAlignment="1">
      <alignment horizontal="center" vertical="center" wrapText="1"/>
    </xf>
    <xf numFmtId="1" fontId="27" fillId="25" borderId="10" xfId="96" applyNumberFormat="1" applyFont="1" applyFill="1" applyBorder="1" applyAlignment="1">
      <alignment horizontal="center" vertical="center" wrapText="1"/>
    </xf>
    <xf numFmtId="2" fontId="39" fillId="25" borderId="10" xfId="96" applyNumberFormat="1" applyFont="1" applyFill="1" applyBorder="1" applyAlignment="1">
      <alignment horizontal="center" vertical="center" wrapText="1"/>
    </xf>
    <xf numFmtId="2" fontId="29" fillId="25" borderId="10" xfId="79" applyNumberFormat="1" applyFont="1" applyFill="1" applyBorder="1" applyAlignment="1">
      <alignment horizontal="center" vertical="center" wrapText="1"/>
    </xf>
    <xf numFmtId="3" fontId="31" fillId="25" borderId="10" xfId="79" applyNumberFormat="1" applyFont="1" applyFill="1" applyBorder="1" applyAlignment="1">
      <alignment horizontal="center" vertical="center" wrapText="1"/>
    </xf>
    <xf numFmtId="4" fontId="27" fillId="25" borderId="10" xfId="79" applyNumberFormat="1" applyFont="1" applyFill="1" applyBorder="1" applyAlignment="1">
      <alignment horizontal="center" vertical="center" wrapText="1"/>
    </xf>
    <xf numFmtId="4" fontId="29" fillId="25" borderId="10" xfId="79" applyNumberFormat="1" applyFont="1" applyFill="1" applyBorder="1" applyAlignment="1">
      <alignment horizontal="center" vertical="center" wrapText="1"/>
    </xf>
    <xf numFmtId="2" fontId="27" fillId="25" borderId="10" xfId="43" applyNumberFormat="1" applyFont="1" applyFill="1" applyBorder="1" applyAlignment="1">
      <alignment horizontal="center" vertical="center" wrapText="1"/>
    </xf>
    <xf numFmtId="1" fontId="31" fillId="25" borderId="10" xfId="79" applyNumberFormat="1" applyFont="1" applyFill="1" applyBorder="1" applyAlignment="1">
      <alignment horizontal="center" vertical="center" wrapText="1"/>
    </xf>
    <xf numFmtId="4" fontId="27" fillId="25" borderId="10" xfId="96" applyNumberFormat="1" applyFont="1" applyFill="1" applyBorder="1" applyAlignment="1">
      <alignment horizontal="center" vertical="center" wrapText="1"/>
    </xf>
    <xf numFmtId="2" fontId="27" fillId="25" borderId="10" xfId="101" applyNumberFormat="1" applyFont="1" applyFill="1" applyBorder="1" applyAlignment="1">
      <alignment horizontal="center" vertical="center" wrapText="1"/>
    </xf>
    <xf numFmtId="0" fontId="27" fillId="25" borderId="0" xfId="96" applyFont="1" applyFill="1"/>
    <xf numFmtId="0" fontId="27" fillId="25" borderId="0" xfId="96" applyFont="1" applyFill="1" applyAlignment="1">
      <alignment vertical="center" wrapText="1"/>
    </xf>
    <xf numFmtId="0" fontId="28" fillId="25" borderId="10" xfId="96" applyFont="1" applyFill="1" applyBorder="1" applyAlignment="1">
      <alignment horizontal="center" vertical="center" wrapText="1"/>
    </xf>
    <xf numFmtId="0" fontId="28" fillId="25" borderId="10" xfId="48" applyFont="1" applyFill="1" applyBorder="1" applyAlignment="1">
      <alignment vertical="center" wrapText="1"/>
    </xf>
    <xf numFmtId="0" fontId="36" fillId="25" borderId="10" xfId="79" applyFont="1" applyFill="1" applyBorder="1" applyAlignment="1">
      <alignment horizontal="center" vertical="center" wrapText="1"/>
    </xf>
    <xf numFmtId="0" fontId="36" fillId="25" borderId="10" xfId="67" applyFont="1" applyFill="1" applyBorder="1" applyAlignment="1">
      <alignment horizontal="center" vertical="center" wrapText="1"/>
    </xf>
    <xf numFmtId="1" fontId="27" fillId="25" borderId="10" xfId="43" applyNumberFormat="1" applyFont="1" applyFill="1" applyBorder="1" applyAlignment="1">
      <alignment horizontal="center" vertical="center" wrapText="1"/>
    </xf>
    <xf numFmtId="2" fontId="27" fillId="25" borderId="10" xfId="96" applyNumberFormat="1" applyFont="1" applyFill="1" applyBorder="1" applyAlignment="1">
      <alignment horizontal="justify" vertical="center" wrapText="1"/>
    </xf>
    <xf numFmtId="2" fontId="27" fillId="25" borderId="10" xfId="57" applyNumberFormat="1" applyFont="1" applyFill="1" applyBorder="1" applyAlignment="1">
      <alignment horizontal="center" vertical="center" wrapText="1"/>
    </xf>
    <xf numFmtId="0" fontId="29" fillId="25" borderId="0" xfId="96" applyFont="1" applyFill="1" applyAlignment="1">
      <alignment vertical="center" wrapText="1"/>
    </xf>
    <xf numFmtId="2" fontId="28" fillId="25" borderId="10" xfId="96" applyNumberFormat="1" applyFont="1" applyFill="1" applyBorder="1" applyAlignment="1">
      <alignment horizontal="center" vertical="center" wrapText="1"/>
    </xf>
    <xf numFmtId="0" fontId="28" fillId="0" borderId="10" xfId="0" applyFont="1" applyBorder="1" applyAlignment="1">
      <alignment vertical="center" wrapText="1"/>
    </xf>
    <xf numFmtId="0" fontId="64" fillId="0" borderId="0" xfId="0" applyFont="1" applyAlignment="1">
      <alignment vertical="center" wrapText="1"/>
    </xf>
    <xf numFmtId="4" fontId="54" fillId="0" borderId="10" xfId="0" applyNumberFormat="1" applyFont="1" applyBorder="1" applyAlignment="1">
      <alignment horizontal="center" vertical="center" wrapText="1"/>
    </xf>
    <xf numFmtId="0" fontId="54" fillId="0" borderId="10" xfId="0" applyFont="1" applyBorder="1" applyAlignment="1">
      <alignment vertical="center" wrapText="1"/>
    </xf>
    <xf numFmtId="0" fontId="28" fillId="25" borderId="10" xfId="96" applyFont="1" applyFill="1" applyBorder="1" applyAlignment="1">
      <alignment vertical="center" wrapText="1"/>
    </xf>
    <xf numFmtId="1" fontId="27" fillId="0" borderId="30" xfId="0" applyNumberFormat="1" applyFont="1" applyBorder="1" applyAlignment="1">
      <alignment horizontal="center" vertical="center" wrapText="1"/>
    </xf>
    <xf numFmtId="4" fontId="29" fillId="0" borderId="31" xfId="79" applyNumberFormat="1" applyFont="1" applyBorder="1" applyAlignment="1">
      <alignment horizontal="center" vertical="center" wrapText="1"/>
    </xf>
    <xf numFmtId="1" fontId="27" fillId="0" borderId="10" xfId="0" applyNumberFormat="1" applyFont="1" applyBorder="1" applyAlignment="1">
      <alignment horizontal="center" vertical="center"/>
    </xf>
    <xf numFmtId="1" fontId="28" fillId="25" borderId="10" xfId="96" applyNumberFormat="1" applyFont="1" applyFill="1" applyBorder="1" applyAlignment="1">
      <alignment horizontal="center" vertical="center" wrapText="1"/>
    </xf>
    <xf numFmtId="2" fontId="27" fillId="25" borderId="10" xfId="43" applyNumberFormat="1" applyFont="1" applyFill="1" applyBorder="1" applyAlignment="1">
      <alignment horizontal="left" vertical="center" wrapText="1"/>
    </xf>
    <xf numFmtId="0" fontId="66" fillId="0" borderId="0" xfId="0" applyFont="1" applyAlignment="1">
      <alignment vertical="center"/>
    </xf>
    <xf numFmtId="0" fontId="27" fillId="0" borderId="28" xfId="0" applyFont="1" applyBorder="1" applyAlignment="1">
      <alignment horizontal="center" vertical="center"/>
    </xf>
    <xf numFmtId="0" fontId="27" fillId="0" borderId="12" xfId="0" applyFont="1" applyBorder="1" applyAlignment="1">
      <alignment horizontal="center" vertical="center"/>
    </xf>
    <xf numFmtId="0" fontId="27" fillId="0" borderId="16" xfId="0" applyFont="1" applyBorder="1" applyAlignment="1">
      <alignment horizontal="center" vertical="center"/>
    </xf>
    <xf numFmtId="0" fontId="27" fillId="0" borderId="28"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0" xfId="79" applyFont="1" applyAlignment="1">
      <alignment horizontal="left" vertical="center" wrapText="1"/>
    </xf>
    <xf numFmtId="0" fontId="43" fillId="25" borderId="0" xfId="0" applyFont="1" applyFill="1" applyAlignment="1">
      <alignment horizontal="center"/>
    </xf>
    <xf numFmtId="0" fontId="27" fillId="25" borderId="27" xfId="0" applyFont="1" applyFill="1" applyBorder="1" applyAlignment="1">
      <alignment horizontal="center"/>
    </xf>
    <xf numFmtId="0" fontId="27" fillId="25" borderId="29" xfId="0" applyFont="1" applyFill="1" applyBorder="1" applyAlignment="1">
      <alignment horizontal="center"/>
    </xf>
    <xf numFmtId="0" fontId="27" fillId="25" borderId="26" xfId="0" applyFont="1" applyFill="1" applyBorder="1" applyAlignment="1">
      <alignment horizontal="center"/>
    </xf>
    <xf numFmtId="0" fontId="27" fillId="25" borderId="28" xfId="0" applyFont="1" applyFill="1" applyBorder="1" applyAlignment="1">
      <alignment horizontal="center" vertical="center" wrapText="1"/>
    </xf>
    <xf numFmtId="0" fontId="27" fillId="25" borderId="12" xfId="0" applyFont="1" applyFill="1" applyBorder="1" applyAlignment="1">
      <alignment horizontal="center" vertical="center" wrapText="1"/>
    </xf>
    <xf numFmtId="0" fontId="43" fillId="25" borderId="0" xfId="0" applyFont="1" applyFill="1" applyAlignment="1">
      <alignment horizontal="center" vertical="center" wrapText="1"/>
    </xf>
    <xf numFmtId="0" fontId="27" fillId="24" borderId="10" xfId="0" applyFont="1" applyFill="1" applyBorder="1" applyAlignment="1">
      <alignment horizontal="center" textRotation="90" wrapText="1"/>
    </xf>
    <xf numFmtId="0" fontId="65" fillId="0" borderId="0" xfId="0" applyFont="1" applyAlignment="1">
      <alignment vertical="center" wrapText="1"/>
    </xf>
    <xf numFmtId="0" fontId="0" fillId="0" borderId="0" xfId="0" applyAlignment="1">
      <alignment wrapText="1"/>
    </xf>
    <xf numFmtId="1" fontId="27" fillId="24" borderId="10" xfId="0" applyNumberFormat="1" applyFont="1" applyFill="1" applyBorder="1" applyAlignment="1">
      <alignment horizontal="center" vertical="center" textRotation="90"/>
    </xf>
    <xf numFmtId="0" fontId="27" fillId="24" borderId="10" xfId="0" applyFont="1" applyFill="1" applyBorder="1" applyAlignment="1">
      <alignment horizontal="center" vertical="center" textRotation="90"/>
    </xf>
    <xf numFmtId="0" fontId="27" fillId="24" borderId="10" xfId="0" applyFont="1" applyFill="1" applyBorder="1" applyAlignment="1">
      <alignment horizontal="center" vertical="center"/>
    </xf>
    <xf numFmtId="0" fontId="27" fillId="24" borderId="10" xfId="0" applyFont="1" applyFill="1" applyBorder="1" applyAlignment="1">
      <alignment horizontal="center"/>
    </xf>
    <xf numFmtId="0" fontId="27" fillId="24" borderId="10" xfId="0" applyFont="1" applyFill="1" applyBorder="1" applyAlignment="1">
      <alignment horizontal="center" textRotation="90"/>
    </xf>
    <xf numFmtId="0" fontId="27" fillId="24" borderId="10" xfId="0" applyFont="1" applyFill="1" applyBorder="1" applyAlignment="1">
      <alignment horizontal="center" vertical="center" textRotation="90" wrapText="1"/>
    </xf>
    <xf numFmtId="0" fontId="29" fillId="24" borderId="10" xfId="0" applyFont="1" applyFill="1" applyBorder="1" applyAlignment="1">
      <alignment horizontal="center" textRotation="90"/>
    </xf>
  </cellXfs>
  <cellStyles count="108">
    <cellStyle name="1. izcēlums" xfId="1" xr:uid="{00000000-0005-0000-0000-000000000000}"/>
    <cellStyle name="2. izcēlums" xfId="2" xr:uid="{00000000-0005-0000-0000-000001000000}"/>
    <cellStyle name="20% no 1. izcēluma" xfId="3" xr:uid="{00000000-0005-0000-0000-000002000000}"/>
    <cellStyle name="20% no 2. izcēluma" xfId="4" xr:uid="{00000000-0005-0000-0000-000003000000}"/>
    <cellStyle name="20% no 3. izcēluma" xfId="5" xr:uid="{00000000-0005-0000-0000-000004000000}"/>
    <cellStyle name="20% no 4. izcēluma" xfId="6" xr:uid="{00000000-0005-0000-0000-000005000000}"/>
    <cellStyle name="20% no 5. izcēluma" xfId="7" xr:uid="{00000000-0005-0000-0000-000006000000}"/>
    <cellStyle name="20% no 6. izcēluma" xfId="8" xr:uid="{00000000-0005-0000-0000-000007000000}"/>
    <cellStyle name="3. izcēlums " xfId="9" xr:uid="{00000000-0005-0000-0000-000008000000}"/>
    <cellStyle name="4. izcēlums" xfId="10" xr:uid="{00000000-0005-0000-0000-000009000000}"/>
    <cellStyle name="40% no 1. izcēluma" xfId="11" xr:uid="{00000000-0005-0000-0000-00000A000000}"/>
    <cellStyle name="40% no 2. izcēluma" xfId="12" xr:uid="{00000000-0005-0000-0000-00000B000000}"/>
    <cellStyle name="40% no 3. izcēluma" xfId="13" xr:uid="{00000000-0005-0000-0000-00000C000000}"/>
    <cellStyle name="40% no 4. izcēluma" xfId="14" xr:uid="{00000000-0005-0000-0000-00000D000000}"/>
    <cellStyle name="40% no 5. izcēluma" xfId="15" xr:uid="{00000000-0005-0000-0000-00000E000000}"/>
    <cellStyle name="40% no 6. izcēluma" xfId="16" xr:uid="{00000000-0005-0000-0000-00000F000000}"/>
    <cellStyle name="5. izcēlums" xfId="17" xr:uid="{00000000-0005-0000-0000-000010000000}"/>
    <cellStyle name="6. izcēlums" xfId="18" xr:uid="{00000000-0005-0000-0000-000011000000}"/>
    <cellStyle name="60% no 1. izcēluma" xfId="19" xr:uid="{00000000-0005-0000-0000-000012000000}"/>
    <cellStyle name="60% no 2. izcēluma" xfId="20" xr:uid="{00000000-0005-0000-0000-000013000000}"/>
    <cellStyle name="60% no 3. izcēluma" xfId="21" xr:uid="{00000000-0005-0000-0000-000014000000}"/>
    <cellStyle name="60% no 4. izcēluma" xfId="22" xr:uid="{00000000-0005-0000-0000-000015000000}"/>
    <cellStyle name="60% no 5. izcēluma" xfId="23" xr:uid="{00000000-0005-0000-0000-000016000000}"/>
    <cellStyle name="60% no 6. izcēluma" xfId="24" xr:uid="{00000000-0005-0000-0000-000017000000}"/>
    <cellStyle name="Aprēķināšana" xfId="25" xr:uid="{00000000-0005-0000-0000-000018000000}"/>
    <cellStyle name="Brīdinājuma teksts" xfId="26" xr:uid="{00000000-0005-0000-0000-000019000000}"/>
    <cellStyle name="Comma 2" xfId="27" xr:uid="{00000000-0005-0000-0000-00001A000000}"/>
    <cellStyle name="Comma 2 2" xfId="28" xr:uid="{00000000-0005-0000-0000-00001B000000}"/>
    <cellStyle name="Comma 2 3" xfId="29" xr:uid="{00000000-0005-0000-0000-00001C000000}"/>
    <cellStyle name="Comma 2 3 2" xfId="30" xr:uid="{00000000-0005-0000-0000-00001D000000}"/>
    <cellStyle name="Comma 2 3 3" xfId="31" xr:uid="{00000000-0005-0000-0000-00001E000000}"/>
    <cellStyle name="Comma 2 3 3 2" xfId="102" xr:uid="{00000000-0005-0000-0000-00001F000000}"/>
    <cellStyle name="Comma 3" xfId="32" xr:uid="{00000000-0005-0000-0000-000020000000}"/>
    <cellStyle name="Comma 4" xfId="33" xr:uid="{00000000-0005-0000-0000-000021000000}"/>
    <cellStyle name="Comma 4 2" xfId="103" xr:uid="{00000000-0005-0000-0000-000022000000}"/>
    <cellStyle name="Comma 5" xfId="97" xr:uid="{00000000-0005-0000-0000-000023000000}"/>
    <cellStyle name="Currency 2" xfId="34" xr:uid="{00000000-0005-0000-0000-000024000000}"/>
    <cellStyle name="Currency 2 2" xfId="35" xr:uid="{00000000-0005-0000-0000-000025000000}"/>
    <cellStyle name="Currency 3" xfId="36" xr:uid="{00000000-0005-0000-0000-000026000000}"/>
    <cellStyle name="Excel Built-in Normal" xfId="37" xr:uid="{00000000-0005-0000-0000-000027000000}"/>
    <cellStyle name="Excel_BuiltIn_Good 1" xfId="88" xr:uid="{00000000-0005-0000-0000-000028000000}"/>
    <cellStyle name="Explanatory Text 2" xfId="104" xr:uid="{00000000-0005-0000-0000-000029000000}"/>
    <cellStyle name="Ievade" xfId="38" xr:uid="{00000000-0005-0000-0000-00002A000000}"/>
    <cellStyle name="Izvade" xfId="39" xr:uid="{00000000-0005-0000-0000-00002B000000}"/>
    <cellStyle name="Kopsumma" xfId="40" xr:uid="{00000000-0005-0000-0000-00002C000000}"/>
    <cellStyle name="Labs" xfId="41" xr:uid="{00000000-0005-0000-0000-00002D000000}"/>
    <cellStyle name="Neitrāls" xfId="42" xr:uid="{00000000-0005-0000-0000-00002E000000}"/>
    <cellStyle name="Normal 10" xfId="43" xr:uid="{00000000-0005-0000-0000-000030000000}"/>
    <cellStyle name="Normal 10 3" xfId="99" xr:uid="{00000000-0005-0000-0000-000031000000}"/>
    <cellStyle name="Normal 11" xfId="44" xr:uid="{00000000-0005-0000-0000-000032000000}"/>
    <cellStyle name="Normal 11 2" xfId="105" xr:uid="{00000000-0005-0000-0000-000033000000}"/>
    <cellStyle name="Normal 12" xfId="89" xr:uid="{00000000-0005-0000-0000-000034000000}"/>
    <cellStyle name="Normal 13" xfId="45" xr:uid="{00000000-0005-0000-0000-000035000000}"/>
    <cellStyle name="Normal 14" xfId="46" xr:uid="{00000000-0005-0000-0000-000036000000}"/>
    <cellStyle name="Normal 15" xfId="96" xr:uid="{00000000-0005-0000-0000-000037000000}"/>
    <cellStyle name="Normal 18" xfId="47" xr:uid="{00000000-0005-0000-0000-000038000000}"/>
    <cellStyle name="Normal 2" xfId="48" xr:uid="{00000000-0005-0000-0000-000039000000}"/>
    <cellStyle name="Normal 2 2" xfId="49" xr:uid="{00000000-0005-0000-0000-00003A000000}"/>
    <cellStyle name="Normal 2 2 2" xfId="50" xr:uid="{00000000-0005-0000-0000-00003B000000}"/>
    <cellStyle name="Normal 2 2 2 2" xfId="51" xr:uid="{00000000-0005-0000-0000-00003C000000}"/>
    <cellStyle name="Normal 2 2 3" xfId="92" xr:uid="{00000000-0005-0000-0000-00003D000000}"/>
    <cellStyle name="Normal 2 2_PS Tame Grobinas bernudarzs 07.03.08." xfId="52" xr:uid="{00000000-0005-0000-0000-00003E000000}"/>
    <cellStyle name="Normal 2 3" xfId="53" xr:uid="{00000000-0005-0000-0000-00003F000000}"/>
    <cellStyle name="Normal 2 3 2" xfId="54" xr:uid="{00000000-0005-0000-0000-000040000000}"/>
    <cellStyle name="Normal 2 3 2 2" xfId="106" xr:uid="{00000000-0005-0000-0000-000041000000}"/>
    <cellStyle name="Normal 2 3 3" xfId="90" xr:uid="{00000000-0005-0000-0000-000042000000}"/>
    <cellStyle name="Normal 2 4" xfId="55" xr:uid="{00000000-0005-0000-0000-000043000000}"/>
    <cellStyle name="Normal 2_1_Tame LBN 501 Vidrizi Birini" xfId="56" xr:uid="{00000000-0005-0000-0000-000044000000}"/>
    <cellStyle name="Normal 3" xfId="57" xr:uid="{00000000-0005-0000-0000-000045000000}"/>
    <cellStyle name="Normal 3 2" xfId="93" xr:uid="{00000000-0005-0000-0000-000046000000}"/>
    <cellStyle name="Normal 3 3 2" xfId="58" xr:uid="{00000000-0005-0000-0000-000047000000}"/>
    <cellStyle name="Normal 4" xfId="59" xr:uid="{00000000-0005-0000-0000-000048000000}"/>
    <cellStyle name="Normal 4 2" xfId="60" xr:uid="{00000000-0005-0000-0000-000049000000}"/>
    <cellStyle name="Normal 4 2 2" xfId="91" xr:uid="{00000000-0005-0000-0000-00004A000000}"/>
    <cellStyle name="Normal 5" xfId="61" xr:uid="{00000000-0005-0000-0000-00004B000000}"/>
    <cellStyle name="Normal 5 2" xfId="95" xr:uid="{00000000-0005-0000-0000-00004C000000}"/>
    <cellStyle name="Normal 5 3" xfId="100" xr:uid="{00000000-0005-0000-0000-00004D000000}"/>
    <cellStyle name="Normal 6" xfId="62" xr:uid="{00000000-0005-0000-0000-00004E000000}"/>
    <cellStyle name="Normal 6 2" xfId="94" xr:uid="{00000000-0005-0000-0000-00004F000000}"/>
    <cellStyle name="Normal 7" xfId="63" xr:uid="{00000000-0005-0000-0000-000050000000}"/>
    <cellStyle name="Normal 7 2" xfId="64" xr:uid="{00000000-0005-0000-0000-000051000000}"/>
    <cellStyle name="Normal 8" xfId="65" xr:uid="{00000000-0005-0000-0000-000052000000}"/>
    <cellStyle name="Normal 9" xfId="66" xr:uid="{00000000-0005-0000-0000-000053000000}"/>
    <cellStyle name="Normal_BOLVANKA" xfId="67" xr:uid="{00000000-0005-0000-0000-000054000000}"/>
    <cellStyle name="Normal_tame" xfId="101" xr:uid="{00000000-0005-0000-0000-000055000000}"/>
    <cellStyle name="Nosaukums" xfId="68" xr:uid="{00000000-0005-0000-0000-000056000000}"/>
    <cellStyle name="Parastais 4" xfId="69" xr:uid="{00000000-0005-0000-0000-000057000000}"/>
    <cellStyle name="Parasts" xfId="0" builtinId="0"/>
    <cellStyle name="Paskaidrojošs teksts" xfId="71" xr:uid="{00000000-0005-0000-0000-000059000000}"/>
    <cellStyle name="Pārbaudes šūna" xfId="70" xr:uid="{00000000-0005-0000-0000-000058000000}"/>
    <cellStyle name="Percent 2" xfId="73" xr:uid="{00000000-0005-0000-0000-00005B000000}"/>
    <cellStyle name="Percent 3" xfId="74" xr:uid="{00000000-0005-0000-0000-00005C000000}"/>
    <cellStyle name="Percent 3 2" xfId="107" xr:uid="{00000000-0005-0000-0000-00005D000000}"/>
    <cellStyle name="Percent 4" xfId="98" xr:uid="{00000000-0005-0000-0000-00005E000000}"/>
    <cellStyle name="Piezīme" xfId="75" xr:uid="{00000000-0005-0000-0000-00005F000000}"/>
    <cellStyle name="Procenti" xfId="72" builtinId="5"/>
    <cellStyle name="Saistītā šūna" xfId="76" xr:uid="{00000000-0005-0000-0000-000060000000}"/>
    <cellStyle name="Slikts" xfId="77" xr:uid="{00000000-0005-0000-0000-000061000000}"/>
    <cellStyle name="Stils 1" xfId="78" xr:uid="{00000000-0005-0000-0000-000062000000}"/>
    <cellStyle name="Style 1" xfId="79" xr:uid="{00000000-0005-0000-0000-000063000000}"/>
    <cellStyle name="Style 1 2" xfId="80" xr:uid="{00000000-0005-0000-0000-000064000000}"/>
    <cellStyle name="Virsraksts 1" xfId="81" xr:uid="{00000000-0005-0000-0000-000065000000}"/>
    <cellStyle name="Virsraksts 2" xfId="82" xr:uid="{00000000-0005-0000-0000-000066000000}"/>
    <cellStyle name="Virsraksts 3" xfId="83" xr:uid="{00000000-0005-0000-0000-000067000000}"/>
    <cellStyle name="Virsraksts 4" xfId="84" xr:uid="{00000000-0005-0000-0000-000068000000}"/>
    <cellStyle name="Обычный_33. OZOLNIEKU NOVADA DOME_OZO SKOLA_TELPU, GAITENU, KAPNU TELPU REMONTS_TAME_VADIMS_2011_02_25_melnraksts" xfId="85" xr:uid="{00000000-0005-0000-0000-000069000000}"/>
    <cellStyle name="Стиль 1" xfId="86" xr:uid="{00000000-0005-0000-0000-00006A000000}"/>
    <cellStyle name="Финансовый_Gulbene siltinashana kor" xfId="87" xr:uid="{00000000-0005-0000-0000-00006B000000}"/>
  </cellStyles>
  <dxfs count="2">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2124075</xdr:colOff>
      <xdr:row>1</xdr:row>
      <xdr:rowOff>152400</xdr:rowOff>
    </xdr:from>
    <xdr:to>
      <xdr:col>2</xdr:col>
      <xdr:colOff>1304925</xdr:colOff>
      <xdr:row>1</xdr:row>
      <xdr:rowOff>152400</xdr:rowOff>
    </xdr:to>
    <xdr:sp macro="" textlink="">
      <xdr:nvSpPr>
        <xdr:cNvPr id="221456" name="Line 1">
          <a:extLst>
            <a:ext uri="{FF2B5EF4-FFF2-40B4-BE49-F238E27FC236}">
              <a16:creationId xmlns:a16="http://schemas.microsoft.com/office/drawing/2014/main" id="{00000000-0008-0000-0100-000010610300}"/>
            </a:ext>
          </a:extLst>
        </xdr:cNvPr>
        <xdr:cNvSpPr>
          <a:spLocks noChangeShapeType="1"/>
        </xdr:cNvSpPr>
      </xdr:nvSpPr>
      <xdr:spPr bwMode="auto">
        <a:xfrm>
          <a:off x="2638425" y="342900"/>
          <a:ext cx="3962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3</xdr:col>
      <xdr:colOff>0</xdr:colOff>
      <xdr:row>18</xdr:row>
      <xdr:rowOff>0</xdr:rowOff>
    </xdr:from>
    <xdr:to>
      <xdr:col>3</xdr:col>
      <xdr:colOff>9525</xdr:colOff>
      <xdr:row>18</xdr:row>
      <xdr:rowOff>9525</xdr:rowOff>
    </xdr:to>
    <xdr:pic>
      <xdr:nvPicPr>
        <xdr:cNvPr id="221457" name="Picture 2" descr="https://ssl.gstatic.com/ui/v1/icons/mail/images/cleardot.gif">
          <a:extLst>
            <a:ext uri="{FF2B5EF4-FFF2-40B4-BE49-F238E27FC236}">
              <a16:creationId xmlns:a16="http://schemas.microsoft.com/office/drawing/2014/main" id="{00000000-0008-0000-0100-000011610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20250" y="3638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0"/>
  </sheetPr>
  <dimension ref="A1:C34"/>
  <sheetViews>
    <sheetView showZeros="0" view="pageBreakPreview" topLeftCell="A8" zoomScale="90" zoomScaleNormal="100" workbookViewId="0">
      <selection activeCell="A13" sqref="A13:XFD13"/>
    </sheetView>
  </sheetViews>
  <sheetFormatPr defaultColWidth="9.140625" defaultRowHeight="12.75" x14ac:dyDescent="0.2"/>
  <cols>
    <col min="1" max="1" width="7.7109375" style="3" customWidth="1"/>
    <col min="2" max="2" width="71.7109375" style="3" customWidth="1"/>
    <col min="3" max="3" width="26.28515625" style="3" customWidth="1"/>
    <col min="4" max="16384" width="9.140625" style="3"/>
  </cols>
  <sheetData>
    <row r="1" spans="1:3" ht="15" x14ac:dyDescent="0.25">
      <c r="C1" s="7" t="s">
        <v>2</v>
      </c>
    </row>
    <row r="2" spans="1:3" ht="18.75" customHeight="1" x14ac:dyDescent="0.2"/>
    <row r="3" spans="1:3" x14ac:dyDescent="0.2">
      <c r="B3" s="9" t="s">
        <v>3</v>
      </c>
    </row>
    <row r="4" spans="1:3" x14ac:dyDescent="0.2">
      <c r="B4" s="100"/>
      <c r="C4" s="10" t="s">
        <v>23</v>
      </c>
    </row>
    <row r="5" spans="1:3" x14ac:dyDescent="0.2">
      <c r="B5" s="100"/>
      <c r="C5" s="10" t="s">
        <v>24</v>
      </c>
    </row>
    <row r="7" spans="1:3" ht="15" x14ac:dyDescent="0.2">
      <c r="A7" s="101"/>
    </row>
    <row r="8" spans="1:3" ht="20.25" x14ac:dyDescent="0.3">
      <c r="B8" s="102" t="s">
        <v>25</v>
      </c>
    </row>
    <row r="9" spans="1:3" ht="20.25" x14ac:dyDescent="0.3">
      <c r="A9" s="52"/>
      <c r="B9" s="114"/>
    </row>
    <row r="10" spans="1:3" ht="20.25" x14ac:dyDescent="0.3">
      <c r="A10" s="11" t="s">
        <v>53</v>
      </c>
      <c r="B10" s="103"/>
    </row>
    <row r="11" spans="1:3" s="104" customFormat="1" x14ac:dyDescent="0.2">
      <c r="A11" s="192" t="s">
        <v>52</v>
      </c>
      <c r="B11" s="192"/>
      <c r="C11" s="192"/>
    </row>
    <row r="12" spans="1:3" ht="20.25" x14ac:dyDescent="0.3">
      <c r="A12" s="11" t="s">
        <v>54</v>
      </c>
      <c r="B12" s="102"/>
    </row>
    <row r="13" spans="1:3" ht="15" customHeight="1" x14ac:dyDescent="0.3">
      <c r="A13" s="55" t="s">
        <v>85</v>
      </c>
      <c r="B13" s="11"/>
      <c r="C13" s="102"/>
    </row>
    <row r="14" spans="1:3" ht="20.25" x14ac:dyDescent="0.3">
      <c r="A14" s="11"/>
      <c r="B14" s="102"/>
    </row>
    <row r="15" spans="1:3" ht="14.25" customHeight="1" x14ac:dyDescent="0.2">
      <c r="B15" s="105"/>
      <c r="C15" s="106"/>
    </row>
    <row r="16" spans="1:3" ht="12.75" customHeight="1" x14ac:dyDescent="0.2"/>
    <row r="17" spans="1:3" x14ac:dyDescent="0.2">
      <c r="A17" s="186" t="s">
        <v>1</v>
      </c>
      <c r="B17" s="186" t="s">
        <v>26</v>
      </c>
      <c r="C17" s="189" t="s">
        <v>41</v>
      </c>
    </row>
    <row r="18" spans="1:3" x14ac:dyDescent="0.2">
      <c r="A18" s="187"/>
      <c r="B18" s="187"/>
      <c r="C18" s="190"/>
    </row>
    <row r="19" spans="1:3" x14ac:dyDescent="0.2">
      <c r="A19" s="188"/>
      <c r="B19" s="188"/>
      <c r="C19" s="191"/>
    </row>
    <row r="21" spans="1:3" s="104" customFormat="1" x14ac:dyDescent="0.2">
      <c r="A21" s="34">
        <v>1</v>
      </c>
      <c r="B21" s="35" t="s">
        <v>55</v>
      </c>
      <c r="C21" s="26">
        <f>'Kopsavilkums Nr.1.'!D25</f>
        <v>0</v>
      </c>
    </row>
    <row r="22" spans="1:3" s="104" customFormat="1" x14ac:dyDescent="0.2">
      <c r="A22" s="34"/>
      <c r="B22" s="107" t="s">
        <v>14</v>
      </c>
      <c r="C22" s="38">
        <f>SUM(C21:C21)</f>
        <v>0</v>
      </c>
    </row>
    <row r="23" spans="1:3" s="5" customFormat="1" x14ac:dyDescent="0.2">
      <c r="A23" s="116"/>
      <c r="B23" s="108" t="s">
        <v>30</v>
      </c>
      <c r="C23" s="109">
        <f>C22*0.21</f>
        <v>0</v>
      </c>
    </row>
    <row r="24" spans="1:3" s="5" customFormat="1" x14ac:dyDescent="0.2">
      <c r="A24" s="116"/>
      <c r="B24" s="110" t="s">
        <v>27</v>
      </c>
      <c r="C24" s="111">
        <f>C22+C23</f>
        <v>0</v>
      </c>
    </row>
    <row r="26" spans="1:3" x14ac:dyDescent="0.2">
      <c r="B26" s="112" t="s">
        <v>84</v>
      </c>
    </row>
    <row r="28" spans="1:3" x14ac:dyDescent="0.2">
      <c r="B28" s="3" t="s">
        <v>47</v>
      </c>
    </row>
    <row r="30" spans="1:3" x14ac:dyDescent="0.2">
      <c r="B30" s="112" t="s">
        <v>28</v>
      </c>
    </row>
    <row r="31" spans="1:3" x14ac:dyDescent="0.2">
      <c r="B31" s="112"/>
    </row>
    <row r="32" spans="1:3" x14ac:dyDescent="0.2">
      <c r="B32" s="3" t="s">
        <v>47</v>
      </c>
    </row>
    <row r="34" spans="2:2" x14ac:dyDescent="0.2">
      <c r="B34" s="48" t="s">
        <v>29</v>
      </c>
    </row>
  </sheetData>
  <mergeCells count="4">
    <mergeCell ref="A17:A19"/>
    <mergeCell ref="B17:B19"/>
    <mergeCell ref="C17:C19"/>
    <mergeCell ref="A11:C11"/>
  </mergeCells>
  <phoneticPr fontId="23" type="noConversion"/>
  <printOptions horizontalCentered="1"/>
  <pageMargins left="0.59055118110236227" right="0" top="0.98425196850393704" bottom="0.98425196850393704" header="0.51181102362204722" footer="0.51181102362204722"/>
  <pageSetup paperSize="9" scale="9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sheetPr>
  <dimension ref="A1:H33"/>
  <sheetViews>
    <sheetView showZeros="0" view="pageBreakPreview" zoomScale="90" zoomScaleNormal="100" workbookViewId="0">
      <selection activeCell="C24" sqref="C24"/>
    </sheetView>
  </sheetViews>
  <sheetFormatPr defaultColWidth="9.140625" defaultRowHeight="12.75" x14ac:dyDescent="0.2"/>
  <cols>
    <col min="1" max="1" width="5" style="52" customWidth="1"/>
    <col min="2" max="2" width="6.85546875" style="52" customWidth="1"/>
    <col min="3" max="3" width="35.28515625" style="52" customWidth="1"/>
    <col min="4" max="4" width="14.85546875" style="52" customWidth="1"/>
    <col min="5" max="5" width="12.5703125" style="52" customWidth="1"/>
    <col min="6" max="6" width="14.85546875" style="52" customWidth="1"/>
    <col min="7" max="7" width="11.7109375" style="52" customWidth="1"/>
    <col min="8" max="8" width="11.85546875" style="52" customWidth="1"/>
    <col min="9" max="16384" width="9.140625" style="52"/>
  </cols>
  <sheetData>
    <row r="1" spans="1:8" ht="18.75" x14ac:dyDescent="0.3">
      <c r="B1" s="193" t="s">
        <v>15</v>
      </c>
      <c r="C1" s="193"/>
      <c r="D1" s="193"/>
      <c r="E1" s="193"/>
      <c r="F1" s="193"/>
      <c r="G1" s="193"/>
      <c r="H1" s="193"/>
    </row>
    <row r="2" spans="1:8" s="53" customFormat="1" ht="18.75" x14ac:dyDescent="0.2">
      <c r="A2" s="199" t="s">
        <v>55</v>
      </c>
      <c r="B2" s="199"/>
      <c r="C2" s="199"/>
      <c r="D2" s="199"/>
      <c r="E2" s="199"/>
      <c r="F2" s="199"/>
      <c r="G2" s="199"/>
      <c r="H2" s="199"/>
    </row>
    <row r="3" spans="1:8" ht="18.75" x14ac:dyDescent="0.3">
      <c r="B3" s="96"/>
      <c r="C3" s="54"/>
      <c r="D3" s="115"/>
      <c r="E3" s="54"/>
      <c r="F3" s="54"/>
      <c r="G3" s="54"/>
      <c r="H3" s="54"/>
    </row>
    <row r="4" spans="1:8" x14ac:dyDescent="0.2">
      <c r="A4" s="55" t="str">
        <f>'Būvniecības KOPTĀME '!A10</f>
        <v>Objekta nosaukums:  Ūdens sūkņu stacijas “Imanta” tīrā ūdens rezervuāra pārseguma ārējās virsmas seguma atjaunošana</v>
      </c>
      <c r="C4" s="56"/>
      <c r="D4" s="56"/>
      <c r="E4" s="56"/>
      <c r="F4" s="56"/>
    </row>
    <row r="5" spans="1:8" s="53" customFormat="1" x14ac:dyDescent="0.2">
      <c r="A5" s="55" t="str">
        <f>'Būvniecības KOPTĀME '!A11</f>
        <v>Būves nosaukums: Ūdens sūkņu stacijas “Imanta” tīrā ūdens rezervuāra pārseguma ārējās virsmas seguma atjaunošana</v>
      </c>
      <c r="B5" s="57"/>
      <c r="C5" s="57"/>
      <c r="D5" s="57"/>
      <c r="E5" s="57"/>
      <c r="F5" s="57"/>
      <c r="G5" s="57"/>
      <c r="H5" s="57"/>
    </row>
    <row r="6" spans="1:8" ht="15" customHeight="1" x14ac:dyDescent="0.3">
      <c r="A6" s="55" t="str">
        <f>'Būvniecības KOPTĀME '!A12</f>
        <v>Objekta adrese: Kurzemes prospekts 61, Rīga</v>
      </c>
      <c r="B6" s="55"/>
      <c r="C6" s="58"/>
    </row>
    <row r="7" spans="1:8" x14ac:dyDescent="0.2">
      <c r="A7" s="55" t="str">
        <f>'Būvniecības KOPTĀME '!A13</f>
        <v>Iepirkuma identifikācijas Nr.: RŪ-2025/170</v>
      </c>
    </row>
    <row r="8" spans="1:8" x14ac:dyDescent="0.2">
      <c r="A8" s="55"/>
      <c r="B8" s="55"/>
    </row>
    <row r="9" spans="1:8" x14ac:dyDescent="0.2">
      <c r="A9" s="55"/>
      <c r="B9" s="55"/>
    </row>
    <row r="10" spans="1:8" x14ac:dyDescent="0.2">
      <c r="B10" s="59"/>
      <c r="C10" s="60" t="s">
        <v>34</v>
      </c>
      <c r="D10" s="61">
        <f>D25</f>
        <v>0</v>
      </c>
    </row>
    <row r="11" spans="1:8" ht="13.5" customHeight="1" x14ac:dyDescent="0.2">
      <c r="C11" s="60" t="s">
        <v>16</v>
      </c>
      <c r="D11" s="62">
        <f>H21</f>
        <v>0</v>
      </c>
    </row>
    <row r="12" spans="1:8" x14ac:dyDescent="0.2">
      <c r="G12" s="60"/>
      <c r="H12" s="62"/>
    </row>
    <row r="13" spans="1:8" x14ac:dyDescent="0.2">
      <c r="G13" s="60"/>
      <c r="H13" s="106"/>
    </row>
    <row r="15" spans="1:8" ht="18" customHeight="1" x14ac:dyDescent="0.2">
      <c r="A15" s="197" t="s">
        <v>17</v>
      </c>
      <c r="B15" s="197" t="s">
        <v>42</v>
      </c>
      <c r="C15" s="197" t="s">
        <v>18</v>
      </c>
      <c r="D15" s="197" t="s">
        <v>4</v>
      </c>
      <c r="E15" s="194" t="s">
        <v>19</v>
      </c>
      <c r="F15" s="195"/>
      <c r="G15" s="196"/>
      <c r="H15" s="197" t="s">
        <v>20</v>
      </c>
    </row>
    <row r="16" spans="1:8" s="63" customFormat="1" x14ac:dyDescent="0.2">
      <c r="A16" s="198"/>
      <c r="B16" s="198"/>
      <c r="C16" s="198"/>
      <c r="D16" s="198"/>
      <c r="E16" s="197" t="s">
        <v>31</v>
      </c>
      <c r="F16" s="197" t="s">
        <v>43</v>
      </c>
      <c r="G16" s="197" t="s">
        <v>32</v>
      </c>
      <c r="H16" s="198"/>
    </row>
    <row r="17" spans="1:8" s="63" customFormat="1" x14ac:dyDescent="0.2">
      <c r="A17" s="198"/>
      <c r="B17" s="198"/>
      <c r="C17" s="198"/>
      <c r="D17" s="64" t="s">
        <v>33</v>
      </c>
      <c r="E17" s="198"/>
      <c r="F17" s="198"/>
      <c r="G17" s="198"/>
      <c r="H17" s="198"/>
    </row>
    <row r="18" spans="1:8" s="63" customFormat="1" x14ac:dyDescent="0.2">
      <c r="A18" s="65"/>
      <c r="B18" s="65"/>
      <c r="C18" s="65"/>
      <c r="D18" s="65"/>
      <c r="E18" s="65"/>
      <c r="F18" s="65"/>
      <c r="G18" s="66"/>
      <c r="H18" s="65"/>
    </row>
    <row r="19" spans="1:8" s="53" customFormat="1" ht="25.5" x14ac:dyDescent="0.2">
      <c r="A19" s="67">
        <v>1</v>
      </c>
      <c r="B19" s="67">
        <v>1</v>
      </c>
      <c r="C19" s="68" t="str">
        <f>'Tāme Nr.1 BK, AR'!H5</f>
        <v>Ūdens rezervuāra pārseguma ārējās virsmas seguma atjaunošana</v>
      </c>
      <c r="D19" s="69">
        <f t="shared" ref="D19" si="0">E19+F19+G19</f>
        <v>0</v>
      </c>
      <c r="E19" s="97">
        <f>'Tāme Nr.1 BK, AR'!M44</f>
        <v>0</v>
      </c>
      <c r="F19" s="97">
        <f>'Tāme Nr.1 BK, AR'!N44</f>
        <v>0</v>
      </c>
      <c r="G19" s="97">
        <f>'Tāme Nr.1 BK, AR'!O44</f>
        <v>0</v>
      </c>
      <c r="H19" s="70">
        <f>'Tāme Nr.1 BK, AR'!L44</f>
        <v>0</v>
      </c>
    </row>
    <row r="20" spans="1:8" ht="8.25" customHeight="1" x14ac:dyDescent="0.2">
      <c r="A20" s="71"/>
      <c r="B20" s="113"/>
      <c r="C20" s="72"/>
      <c r="D20" s="73"/>
      <c r="E20" s="98"/>
      <c r="F20" s="98"/>
      <c r="G20" s="98"/>
      <c r="H20" s="74"/>
    </row>
    <row r="21" spans="1:8" s="78" customFormat="1" ht="13.5" x14ac:dyDescent="0.2">
      <c r="A21" s="75"/>
      <c r="B21" s="75"/>
      <c r="C21" s="131" t="s">
        <v>14</v>
      </c>
      <c r="D21" s="76">
        <f>SUM(D18:D20)</f>
        <v>0</v>
      </c>
      <c r="E21" s="76">
        <f>SUM(E18:E20)</f>
        <v>0</v>
      </c>
      <c r="F21" s="76">
        <f>SUM(F18:F20)</f>
        <v>0</v>
      </c>
      <c r="G21" s="76">
        <f>SUM(G18:G20)</f>
        <v>0</v>
      </c>
      <c r="H21" s="77">
        <f>SUM(H18:H20)</f>
        <v>0</v>
      </c>
    </row>
    <row r="22" spans="1:8" ht="15.75" x14ac:dyDescent="0.25">
      <c r="A22" s="79"/>
      <c r="B22" s="118">
        <v>0.15</v>
      </c>
      <c r="C22" s="80" t="s">
        <v>90</v>
      </c>
      <c r="D22" s="81">
        <f>D21*$B$22</f>
        <v>0</v>
      </c>
      <c r="E22" s="99"/>
      <c r="F22" s="82"/>
      <c r="G22" s="99"/>
      <c r="H22" s="83"/>
    </row>
    <row r="23" spans="1:8" ht="15.75" x14ac:dyDescent="0.25">
      <c r="A23" s="84"/>
      <c r="B23" s="119"/>
      <c r="C23" s="85" t="s">
        <v>21</v>
      </c>
      <c r="D23" s="86">
        <f>D22*0.05</f>
        <v>0</v>
      </c>
      <c r="E23" s="87"/>
      <c r="F23" s="87"/>
      <c r="G23" s="87"/>
    </row>
    <row r="24" spans="1:8" ht="15.75" x14ac:dyDescent="0.25">
      <c r="A24" s="88"/>
      <c r="B24" s="120">
        <v>0.05</v>
      </c>
      <c r="C24" s="89" t="s">
        <v>91</v>
      </c>
      <c r="D24" s="90">
        <f>D21*$B$24</f>
        <v>0</v>
      </c>
      <c r="E24" s="87"/>
      <c r="F24" s="87"/>
      <c r="G24" s="87"/>
    </row>
    <row r="25" spans="1:8" ht="15.75" x14ac:dyDescent="0.25">
      <c r="A25" s="91"/>
      <c r="B25" s="117"/>
      <c r="C25" s="92" t="s">
        <v>22</v>
      </c>
      <c r="D25" s="93">
        <f>D21+D22+D24</f>
        <v>0</v>
      </c>
    </row>
    <row r="27" spans="1:8" x14ac:dyDescent="0.2">
      <c r="C27" s="59"/>
    </row>
    <row r="28" spans="1:8" ht="6.75" customHeight="1" x14ac:dyDescent="0.2"/>
    <row r="31" spans="1:8" x14ac:dyDescent="0.2">
      <c r="C31" s="94" t="str">
        <f>'Būvniecības KOPTĀME '!$B$30</f>
        <v>Pārbaudīja:</v>
      </c>
    </row>
    <row r="32" spans="1:8" ht="5.25" customHeight="1" x14ac:dyDescent="0.2">
      <c r="C32" s="94"/>
    </row>
    <row r="33" spans="3:3" x14ac:dyDescent="0.2">
      <c r="C33" s="52" t="str">
        <f>'Būvniecības KOPTĀME '!$B$32</f>
        <v>Sertifikāta Nr.</v>
      </c>
    </row>
  </sheetData>
  <mergeCells count="11">
    <mergeCell ref="B1:H1"/>
    <mergeCell ref="E15:G15"/>
    <mergeCell ref="H15:H17"/>
    <mergeCell ref="E16:E17"/>
    <mergeCell ref="A15:A17"/>
    <mergeCell ref="B15:B17"/>
    <mergeCell ref="C15:C17"/>
    <mergeCell ref="D15:D16"/>
    <mergeCell ref="A2:H2"/>
    <mergeCell ref="F16:F17"/>
    <mergeCell ref="G16:G17"/>
  </mergeCells>
  <phoneticPr fontId="22" type="noConversion"/>
  <printOptions horizontalCentered="1"/>
  <pageMargins left="0.55118110236220497" right="0" top="0.78740157480314998" bottom="0.78740157480314998" header="0.511811023622047" footer="0.511811023622047"/>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GO55"/>
  <sheetViews>
    <sheetView showZeros="0" tabSelected="1" view="pageBreakPreview" topLeftCell="A5" zoomScale="90" zoomScaleNormal="90" zoomScaleSheetLayoutView="90" workbookViewId="0">
      <selection activeCell="N19" sqref="N19"/>
    </sheetView>
  </sheetViews>
  <sheetFormatPr defaultColWidth="9.140625" defaultRowHeight="12.75" outlineLevelRow="1" x14ac:dyDescent="0.2"/>
  <cols>
    <col min="1" max="1" width="4.85546875" style="1" customWidth="1"/>
    <col min="2" max="2" width="4.28515625" style="2" customWidth="1"/>
    <col min="3" max="3" width="44.42578125" style="3" customWidth="1"/>
    <col min="4" max="4" width="6.28515625" style="3" customWidth="1"/>
    <col min="5" max="5" width="8" style="4" customWidth="1"/>
    <col min="6" max="6" width="7.85546875" style="5" customWidth="1"/>
    <col min="7" max="7" width="7.28515625" style="3" customWidth="1" collapsed="1"/>
    <col min="8" max="8" width="8.28515625" style="3" customWidth="1"/>
    <col min="9" max="9" width="9.140625" style="3" customWidth="1"/>
    <col min="10" max="10" width="8.7109375" style="3" customWidth="1"/>
    <col min="11" max="11" width="8.28515625" style="3" customWidth="1"/>
    <col min="12" max="12" width="9" style="6" customWidth="1"/>
    <col min="13" max="13" width="10.28515625" style="3" customWidth="1"/>
    <col min="14" max="14" width="12.28515625" style="3" customWidth="1"/>
    <col min="15" max="15" width="11.42578125" style="3" customWidth="1"/>
    <col min="16" max="16" width="12.140625" style="3" customWidth="1"/>
    <col min="17" max="16384" width="9.140625" style="3"/>
  </cols>
  <sheetData>
    <row r="1" spans="1:16" ht="15" outlineLevel="1" x14ac:dyDescent="0.25">
      <c r="P1" s="7" t="s">
        <v>2</v>
      </c>
    </row>
    <row r="2" spans="1:16" outlineLevel="1" x14ac:dyDescent="0.2">
      <c r="M2" s="8"/>
      <c r="N2" s="8"/>
      <c r="O2" s="8"/>
      <c r="P2" s="8"/>
    </row>
    <row r="3" spans="1:16" outlineLevel="1" x14ac:dyDescent="0.2">
      <c r="O3" s="9" t="s">
        <v>3</v>
      </c>
    </row>
    <row r="4" spans="1:16" ht="23.25" x14ac:dyDescent="0.35">
      <c r="H4" s="138" t="s">
        <v>49</v>
      </c>
      <c r="O4" s="9"/>
      <c r="P4" s="10"/>
    </row>
    <row r="5" spans="1:16" ht="23.25" x14ac:dyDescent="0.35">
      <c r="H5" s="138" t="s">
        <v>55</v>
      </c>
    </row>
    <row r="6" spans="1:16" x14ac:dyDescent="0.2">
      <c r="C6" s="11" t="s">
        <v>53</v>
      </c>
      <c r="D6" s="139"/>
    </row>
    <row r="7" spans="1:16" x14ac:dyDescent="0.2">
      <c r="A7" s="12"/>
      <c r="B7" s="13"/>
      <c r="C7" s="11" t="s">
        <v>52</v>
      </c>
      <c r="D7" s="139"/>
      <c r="E7" s="3"/>
      <c r="L7" s="3"/>
    </row>
    <row r="8" spans="1:16" x14ac:dyDescent="0.2">
      <c r="A8" s="12"/>
      <c r="B8" s="13"/>
      <c r="C8" s="11" t="s">
        <v>54</v>
      </c>
      <c r="D8" s="139"/>
      <c r="E8" s="3"/>
      <c r="L8" s="3"/>
    </row>
    <row r="9" spans="1:16" x14ac:dyDescent="0.2">
      <c r="A9" s="127"/>
      <c r="C9" s="11" t="s">
        <v>85</v>
      </c>
      <c r="D9" s="139"/>
      <c r="N9" s="10" t="s">
        <v>4</v>
      </c>
      <c r="O9" s="14">
        <f>P44</f>
        <v>0</v>
      </c>
      <c r="P9" s="3" t="s">
        <v>39</v>
      </c>
    </row>
    <row r="10" spans="1:16" s="16" customFormat="1" ht="15" x14ac:dyDescent="0.25">
      <c r="A10" s="15"/>
      <c r="B10" s="2"/>
      <c r="C10" s="11" t="s">
        <v>83</v>
      </c>
      <c r="E10" s="17"/>
      <c r="F10" s="18"/>
      <c r="L10" s="19"/>
    </row>
    <row r="11" spans="1:16" s="16" customFormat="1" ht="15" x14ac:dyDescent="0.25">
      <c r="A11" s="15"/>
      <c r="B11" s="2"/>
      <c r="E11" s="17"/>
      <c r="F11" s="18"/>
      <c r="L11" s="19"/>
      <c r="N11" s="20"/>
    </row>
    <row r="12" spans="1:16" s="16" customFormat="1" ht="15" x14ac:dyDescent="0.25">
      <c r="A12" s="15"/>
      <c r="B12" s="2"/>
      <c r="E12" s="17"/>
      <c r="F12" s="18"/>
      <c r="L12" s="19"/>
    </row>
    <row r="13" spans="1:16" x14ac:dyDescent="0.2">
      <c r="A13" s="203" t="s">
        <v>1</v>
      </c>
      <c r="B13" s="204" t="s">
        <v>5</v>
      </c>
      <c r="C13" s="205" t="s">
        <v>8</v>
      </c>
      <c r="D13" s="206" t="s">
        <v>6</v>
      </c>
      <c r="E13" s="206"/>
      <c r="F13" s="206"/>
      <c r="G13" s="206"/>
      <c r="H13" s="206"/>
      <c r="I13" s="206"/>
      <c r="J13" s="206"/>
      <c r="K13" s="206"/>
      <c r="L13" s="206" t="s">
        <v>7</v>
      </c>
      <c r="M13" s="206"/>
      <c r="N13" s="206"/>
      <c r="O13" s="206"/>
      <c r="P13" s="206"/>
    </row>
    <row r="14" spans="1:16" ht="12.75" customHeight="1" x14ac:dyDescent="0.2">
      <c r="A14" s="203"/>
      <c r="B14" s="204"/>
      <c r="C14" s="205"/>
      <c r="D14" s="207" t="s">
        <v>9</v>
      </c>
      <c r="E14" s="200" t="s">
        <v>10</v>
      </c>
      <c r="F14" s="200" t="s">
        <v>11</v>
      </c>
      <c r="G14" s="200" t="s">
        <v>92</v>
      </c>
      <c r="H14" s="200" t="s">
        <v>35</v>
      </c>
      <c r="I14" s="200" t="s">
        <v>44</v>
      </c>
      <c r="J14" s="200" t="s">
        <v>36</v>
      </c>
      <c r="K14" s="209" t="s">
        <v>37</v>
      </c>
      <c r="L14" s="200" t="s">
        <v>12</v>
      </c>
      <c r="M14" s="200" t="s">
        <v>35</v>
      </c>
      <c r="N14" s="200" t="s">
        <v>44</v>
      </c>
      <c r="O14" s="200" t="s">
        <v>36</v>
      </c>
      <c r="P14" s="208" t="s">
        <v>38</v>
      </c>
    </row>
    <row r="15" spans="1:16" ht="48.75" customHeight="1" x14ac:dyDescent="0.2">
      <c r="A15" s="203"/>
      <c r="B15" s="204"/>
      <c r="C15" s="205"/>
      <c r="D15" s="207"/>
      <c r="E15" s="200"/>
      <c r="F15" s="200"/>
      <c r="G15" s="200"/>
      <c r="H15" s="200"/>
      <c r="I15" s="200"/>
      <c r="J15" s="200"/>
      <c r="K15" s="209"/>
      <c r="L15" s="200"/>
      <c r="M15" s="200"/>
      <c r="N15" s="200"/>
      <c r="O15" s="200"/>
      <c r="P15" s="208"/>
    </row>
    <row r="16" spans="1:16" s="21" customFormat="1" ht="9.75" x14ac:dyDescent="0.2">
      <c r="A16" s="121">
        <v>1</v>
      </c>
      <c r="B16" s="126">
        <v>2</v>
      </c>
      <c r="C16" s="126">
        <v>3</v>
      </c>
      <c r="D16" s="126">
        <v>4</v>
      </c>
      <c r="E16" s="126">
        <v>5</v>
      </c>
      <c r="F16" s="126">
        <v>6</v>
      </c>
      <c r="G16" s="121">
        <v>7</v>
      </c>
      <c r="H16" s="126">
        <v>8</v>
      </c>
      <c r="I16" s="126">
        <v>9</v>
      </c>
      <c r="J16" s="126">
        <v>10</v>
      </c>
      <c r="K16" s="122">
        <v>11</v>
      </c>
      <c r="L16" s="126">
        <v>12</v>
      </c>
      <c r="M16" s="126">
        <v>13</v>
      </c>
      <c r="N16" s="126">
        <v>14</v>
      </c>
      <c r="O16" s="126">
        <v>15</v>
      </c>
      <c r="P16" s="126">
        <v>16</v>
      </c>
    </row>
    <row r="17" spans="1:16" s="24" customFormat="1" ht="13.5" x14ac:dyDescent="0.2">
      <c r="A17" s="140"/>
      <c r="B17" s="168"/>
      <c r="C17" s="148" t="s">
        <v>56</v>
      </c>
      <c r="D17" s="149"/>
      <c r="E17" s="149"/>
      <c r="F17" s="149"/>
      <c r="G17" s="150"/>
      <c r="H17" s="147">
        <v>0</v>
      </c>
      <c r="I17" s="22">
        <v>0</v>
      </c>
      <c r="J17" s="22">
        <v>0</v>
      </c>
      <c r="K17" s="141">
        <f t="shared" ref="K17" si="0">ROUND(SUM(J17+H17+I17),2)</f>
        <v>0</v>
      </c>
      <c r="L17" s="142">
        <f t="shared" ref="L17" si="1">ROUND(F17*$E17,1)</f>
        <v>0</v>
      </c>
      <c r="M17" s="143">
        <f t="shared" ref="M17" si="2">ROUND(E17*H17,2)</f>
        <v>0</v>
      </c>
      <c r="N17" s="143">
        <f t="shared" ref="N17" si="3">ROUND(I17*E17,2)</f>
        <v>0</v>
      </c>
      <c r="O17" s="143">
        <f t="shared" ref="O17" si="4">ROUND(J17*E17,2)</f>
        <v>0</v>
      </c>
      <c r="P17" s="144">
        <f t="shared" ref="P17" si="5">ROUND(M17+N17+O17,2)</f>
        <v>0</v>
      </c>
    </row>
    <row r="18" spans="1:16" s="133" customFormat="1" ht="38.25" x14ac:dyDescent="0.2">
      <c r="A18" s="145">
        <v>1</v>
      </c>
      <c r="B18" s="168" t="s">
        <v>50</v>
      </c>
      <c r="C18" s="167" t="s">
        <v>59</v>
      </c>
      <c r="D18" s="124" t="s">
        <v>58</v>
      </c>
      <c r="E18" s="135">
        <v>1600</v>
      </c>
      <c r="F18" s="146"/>
      <c r="G18" s="25"/>
      <c r="H18" s="147"/>
      <c r="I18" s="22"/>
      <c r="J18" s="123"/>
      <c r="K18" s="156"/>
      <c r="L18" s="161"/>
      <c r="M18" s="158"/>
      <c r="N18" s="158"/>
      <c r="O18" s="158"/>
      <c r="P18" s="159"/>
    </row>
    <row r="19" spans="1:16" s="133" customFormat="1" ht="51" x14ac:dyDescent="0.2">
      <c r="A19" s="145">
        <v>2</v>
      </c>
      <c r="B19" s="168" t="s">
        <v>50</v>
      </c>
      <c r="C19" s="167" t="s">
        <v>57</v>
      </c>
      <c r="D19" s="124" t="s">
        <v>0</v>
      </c>
      <c r="E19" s="136">
        <v>1</v>
      </c>
      <c r="F19" s="146"/>
      <c r="G19" s="25"/>
      <c r="H19" s="147"/>
      <c r="I19" s="22"/>
      <c r="J19" s="123"/>
      <c r="K19" s="156"/>
      <c r="L19" s="161"/>
      <c r="M19" s="158"/>
      <c r="N19" s="158"/>
      <c r="O19" s="158"/>
      <c r="P19" s="159"/>
    </row>
    <row r="20" spans="1:16" s="133" customFormat="1" ht="51" x14ac:dyDescent="0.2">
      <c r="A20" s="145">
        <v>3</v>
      </c>
      <c r="B20" s="168" t="s">
        <v>50</v>
      </c>
      <c r="C20" s="167" t="s">
        <v>81</v>
      </c>
      <c r="D20" s="124" t="s">
        <v>46</v>
      </c>
      <c r="E20" s="135">
        <v>1760</v>
      </c>
      <c r="F20" s="146"/>
      <c r="G20" s="25"/>
      <c r="H20" s="147"/>
      <c r="I20" s="22"/>
      <c r="J20" s="123"/>
      <c r="K20" s="156"/>
      <c r="L20" s="161"/>
      <c r="M20" s="158"/>
      <c r="N20" s="158"/>
      <c r="O20" s="158"/>
      <c r="P20" s="159"/>
    </row>
    <row r="21" spans="1:16" s="24" customFormat="1" ht="24.75" customHeight="1" x14ac:dyDescent="0.2">
      <c r="A21" s="145">
        <v>4</v>
      </c>
      <c r="B21" s="168" t="s">
        <v>50</v>
      </c>
      <c r="C21" s="175" t="s">
        <v>51</v>
      </c>
      <c r="D21" s="124" t="s">
        <v>46</v>
      </c>
      <c r="E21" s="135">
        <v>1211.56</v>
      </c>
      <c r="F21" s="26"/>
      <c r="G21" s="25"/>
      <c r="H21" s="147"/>
      <c r="I21" s="22"/>
      <c r="J21" s="22"/>
      <c r="K21" s="141"/>
      <c r="L21" s="142"/>
      <c r="M21" s="143"/>
      <c r="N21" s="143"/>
      <c r="O21" s="143"/>
      <c r="P21" s="144"/>
    </row>
    <row r="22" spans="1:16" s="176" customFormat="1" ht="25.5" x14ac:dyDescent="0.2">
      <c r="A22" s="145">
        <v>5</v>
      </c>
      <c r="B22" s="168" t="s">
        <v>50</v>
      </c>
      <c r="C22" s="178" t="s">
        <v>62</v>
      </c>
      <c r="D22" s="124" t="s">
        <v>58</v>
      </c>
      <c r="E22" s="135">
        <v>1406.25</v>
      </c>
      <c r="F22" s="177"/>
      <c r="G22" s="25"/>
      <c r="H22" s="147"/>
      <c r="I22" s="22"/>
      <c r="J22" s="123"/>
      <c r="K22" s="141"/>
      <c r="L22" s="142"/>
      <c r="M22" s="143"/>
      <c r="N22" s="143"/>
      <c r="O22" s="143"/>
      <c r="P22" s="144"/>
    </row>
    <row r="23" spans="1:16" s="23" customFormat="1" ht="63.75" x14ac:dyDescent="0.2">
      <c r="A23" s="180">
        <v>6</v>
      </c>
      <c r="B23" s="168" t="s">
        <v>50</v>
      </c>
      <c r="C23" s="175" t="s">
        <v>61</v>
      </c>
      <c r="D23" s="95" t="s">
        <v>45</v>
      </c>
      <c r="E23" s="27">
        <v>70.31</v>
      </c>
      <c r="F23" s="25"/>
      <c r="G23" s="25"/>
      <c r="H23" s="147"/>
      <c r="I23" s="22"/>
      <c r="J23" s="22"/>
      <c r="K23" s="141"/>
      <c r="L23" s="153"/>
      <c r="M23" s="143"/>
      <c r="N23" s="143"/>
      <c r="O23" s="143"/>
      <c r="P23" s="181"/>
    </row>
    <row r="24" spans="1:16" s="23" customFormat="1" ht="25.5" x14ac:dyDescent="0.2">
      <c r="A24" s="180">
        <v>7</v>
      </c>
      <c r="B24" s="168" t="s">
        <v>50</v>
      </c>
      <c r="C24" s="175" t="s">
        <v>63</v>
      </c>
      <c r="D24" s="95" t="s">
        <v>40</v>
      </c>
      <c r="E24" s="182">
        <v>10</v>
      </c>
      <c r="F24" s="25"/>
      <c r="G24" s="25"/>
      <c r="H24" s="147"/>
      <c r="I24" s="22"/>
      <c r="J24" s="22"/>
      <c r="K24" s="141"/>
      <c r="L24" s="153"/>
      <c r="M24" s="143"/>
      <c r="N24" s="143"/>
      <c r="O24" s="143"/>
      <c r="P24" s="181"/>
    </row>
    <row r="25" spans="1:16" s="23" customFormat="1" ht="38.25" x14ac:dyDescent="0.2">
      <c r="A25" s="180">
        <v>8</v>
      </c>
      <c r="B25" s="168" t="s">
        <v>50</v>
      </c>
      <c r="C25" s="175" t="s">
        <v>64</v>
      </c>
      <c r="D25" s="95" t="s">
        <v>40</v>
      </c>
      <c r="E25" s="182">
        <v>4</v>
      </c>
      <c r="F25" s="25"/>
      <c r="G25" s="25"/>
      <c r="H25" s="147"/>
      <c r="I25" s="22"/>
      <c r="J25" s="22"/>
      <c r="K25" s="141"/>
      <c r="L25" s="153"/>
      <c r="M25" s="143"/>
      <c r="N25" s="143"/>
      <c r="O25" s="143"/>
      <c r="P25" s="181"/>
    </row>
    <row r="26" spans="1:16" s="23" customFormat="1" ht="13.5" x14ac:dyDescent="0.2">
      <c r="A26" s="180">
        <v>9</v>
      </c>
      <c r="B26" s="168" t="s">
        <v>50</v>
      </c>
      <c r="C26" s="175" t="s">
        <v>65</v>
      </c>
      <c r="D26" s="95" t="s">
        <v>40</v>
      </c>
      <c r="E26" s="182">
        <v>1</v>
      </c>
      <c r="F26" s="25"/>
      <c r="G26" s="25"/>
      <c r="H26" s="147"/>
      <c r="I26" s="22"/>
      <c r="J26" s="22"/>
      <c r="K26" s="141"/>
      <c r="L26" s="153"/>
      <c r="M26" s="143"/>
      <c r="N26" s="143"/>
      <c r="O26" s="143"/>
      <c r="P26" s="181"/>
    </row>
    <row r="27" spans="1:16" s="24" customFormat="1" ht="13.5" x14ac:dyDescent="0.2">
      <c r="A27" s="140"/>
      <c r="B27" s="168"/>
      <c r="C27" s="148" t="s">
        <v>66</v>
      </c>
      <c r="D27" s="149"/>
      <c r="E27" s="149"/>
      <c r="F27" s="149"/>
      <c r="G27" s="150"/>
      <c r="H27" s="147"/>
      <c r="I27" s="22"/>
      <c r="J27" s="22"/>
      <c r="K27" s="141"/>
      <c r="L27" s="142"/>
      <c r="M27" s="143"/>
      <c r="N27" s="143"/>
      <c r="O27" s="143"/>
      <c r="P27" s="144"/>
    </row>
    <row r="28" spans="1:16" s="23" customFormat="1" ht="63.75" x14ac:dyDescent="0.2">
      <c r="A28" s="180">
        <v>10</v>
      </c>
      <c r="B28" s="168" t="s">
        <v>50</v>
      </c>
      <c r="C28" s="175" t="s">
        <v>67</v>
      </c>
      <c r="D28" s="95" t="s">
        <v>45</v>
      </c>
      <c r="E28" s="27">
        <v>70.31</v>
      </c>
      <c r="F28" s="25"/>
      <c r="G28" s="25"/>
      <c r="H28" s="147"/>
      <c r="I28" s="22"/>
      <c r="J28" s="22"/>
      <c r="K28" s="141"/>
      <c r="L28" s="153"/>
      <c r="M28" s="143"/>
      <c r="N28" s="143"/>
      <c r="O28" s="143"/>
      <c r="P28" s="181"/>
    </row>
    <row r="29" spans="1:16" s="24" customFormat="1" ht="12.75" customHeight="1" x14ac:dyDescent="0.2">
      <c r="A29" s="128">
        <v>11</v>
      </c>
      <c r="B29" s="169" t="s">
        <v>50</v>
      </c>
      <c r="C29" s="151" t="s">
        <v>68</v>
      </c>
      <c r="D29" s="152" t="s">
        <v>13</v>
      </c>
      <c r="E29" s="172">
        <v>11812.5</v>
      </c>
      <c r="F29" s="137"/>
      <c r="G29" s="25"/>
      <c r="H29" s="147"/>
      <c r="I29" s="22"/>
      <c r="J29" s="22"/>
      <c r="K29" s="156"/>
      <c r="L29" s="157"/>
      <c r="M29" s="158"/>
      <c r="N29" s="158"/>
      <c r="O29" s="158"/>
      <c r="P29" s="159"/>
    </row>
    <row r="30" spans="1:16" s="24" customFormat="1" ht="37.5" customHeight="1" x14ac:dyDescent="0.2">
      <c r="A30" s="136">
        <v>12</v>
      </c>
      <c r="B30" s="169" t="s">
        <v>50</v>
      </c>
      <c r="C30" s="151" t="s">
        <v>69</v>
      </c>
      <c r="D30" s="95" t="s">
        <v>46</v>
      </c>
      <c r="E30" s="163">
        <v>140.63</v>
      </c>
      <c r="F30" s="137"/>
      <c r="G30" s="25"/>
      <c r="H30" s="147"/>
      <c r="I30" s="22"/>
      <c r="J30" s="22"/>
      <c r="K30" s="156"/>
      <c r="L30" s="157"/>
      <c r="M30" s="158"/>
      <c r="N30" s="158"/>
      <c r="O30" s="158"/>
      <c r="P30" s="159"/>
    </row>
    <row r="31" spans="1:16" s="49" customFormat="1" ht="25.5" x14ac:dyDescent="0.2">
      <c r="A31" s="136">
        <v>13</v>
      </c>
      <c r="B31" s="169" t="s">
        <v>50</v>
      </c>
      <c r="C31" s="50" t="s">
        <v>70</v>
      </c>
      <c r="D31" s="166" t="s">
        <v>60</v>
      </c>
      <c r="E31" s="129">
        <v>1406.25</v>
      </c>
      <c r="F31" s="125"/>
      <c r="G31" s="25"/>
      <c r="H31" s="147"/>
      <c r="I31" s="22"/>
      <c r="J31" s="22"/>
      <c r="K31" s="156"/>
      <c r="L31" s="157"/>
      <c r="M31" s="158"/>
      <c r="N31" s="158"/>
      <c r="O31" s="158"/>
      <c r="P31" s="159"/>
    </row>
    <row r="32" spans="1:16" s="24" customFormat="1" ht="25.5" x14ac:dyDescent="0.2">
      <c r="A32" s="136">
        <v>14</v>
      </c>
      <c r="B32" s="169" t="s">
        <v>50</v>
      </c>
      <c r="C32" s="167" t="s">
        <v>72</v>
      </c>
      <c r="D32" s="166" t="s">
        <v>60</v>
      </c>
      <c r="E32" s="129">
        <v>1406.25</v>
      </c>
      <c r="F32" s="146"/>
      <c r="G32" s="25"/>
      <c r="H32" s="147"/>
      <c r="I32" s="22"/>
      <c r="J32" s="22"/>
      <c r="K32" s="156"/>
      <c r="L32" s="157"/>
      <c r="M32" s="158"/>
      <c r="N32" s="158"/>
      <c r="O32" s="158"/>
      <c r="P32" s="159"/>
    </row>
    <row r="33" spans="1:197" s="130" customFormat="1" ht="25.5" x14ac:dyDescent="0.2">
      <c r="A33" s="136">
        <v>15</v>
      </c>
      <c r="B33" s="169" t="s">
        <v>50</v>
      </c>
      <c r="C33" s="179" t="s">
        <v>71</v>
      </c>
      <c r="D33" s="166" t="s">
        <v>60</v>
      </c>
      <c r="E33" s="129">
        <v>1406.25</v>
      </c>
      <c r="F33" s="162"/>
      <c r="G33" s="25"/>
      <c r="H33" s="147"/>
      <c r="I33" s="22"/>
      <c r="J33" s="22"/>
      <c r="K33" s="156"/>
      <c r="L33" s="157"/>
      <c r="M33" s="158"/>
      <c r="N33" s="158"/>
      <c r="O33" s="158"/>
      <c r="P33" s="159"/>
      <c r="Q33" s="173"/>
      <c r="R33" s="173"/>
      <c r="S33" s="173"/>
      <c r="T33" s="173"/>
      <c r="U33" s="173"/>
      <c r="V33" s="173"/>
      <c r="W33" s="173"/>
      <c r="X33" s="173"/>
      <c r="Y33" s="173"/>
      <c r="Z33" s="173"/>
      <c r="AA33" s="173"/>
      <c r="AB33" s="173"/>
      <c r="AC33" s="173"/>
      <c r="AD33" s="173"/>
      <c r="AE33" s="173"/>
      <c r="AF33" s="173"/>
      <c r="AG33" s="173"/>
      <c r="AH33" s="173"/>
      <c r="AI33" s="173"/>
      <c r="AJ33" s="173"/>
      <c r="AK33" s="173"/>
      <c r="AL33" s="173"/>
      <c r="AM33" s="173"/>
      <c r="AN33" s="173"/>
      <c r="AO33" s="173"/>
      <c r="AP33" s="173"/>
      <c r="AQ33" s="173"/>
      <c r="AR33" s="173"/>
      <c r="AS33" s="173"/>
      <c r="AT33" s="173"/>
      <c r="AU33" s="173"/>
      <c r="AV33" s="173"/>
      <c r="AW33" s="173"/>
      <c r="AX33" s="173"/>
      <c r="AY33" s="173"/>
      <c r="AZ33" s="173"/>
      <c r="BA33" s="173"/>
      <c r="BB33" s="173"/>
      <c r="BC33" s="173"/>
      <c r="BD33" s="173"/>
      <c r="BE33" s="173"/>
      <c r="BF33" s="173"/>
      <c r="BG33" s="173"/>
      <c r="BH33" s="173"/>
      <c r="BI33" s="173"/>
      <c r="BJ33" s="173"/>
      <c r="BK33" s="173"/>
      <c r="BL33" s="173"/>
      <c r="BM33" s="173"/>
      <c r="BN33" s="173"/>
      <c r="BO33" s="173"/>
      <c r="BP33" s="173"/>
      <c r="BQ33" s="173"/>
      <c r="BR33" s="173"/>
      <c r="BS33" s="173"/>
      <c r="BT33" s="173"/>
      <c r="BU33" s="173"/>
      <c r="BV33" s="173"/>
      <c r="BW33" s="173"/>
      <c r="BX33" s="173"/>
      <c r="BY33" s="173"/>
      <c r="BZ33" s="173"/>
      <c r="CA33" s="173"/>
      <c r="CB33" s="173"/>
      <c r="CC33" s="173"/>
      <c r="CD33" s="173"/>
      <c r="CE33" s="173"/>
      <c r="CF33" s="173"/>
      <c r="CG33" s="173"/>
      <c r="CH33" s="173"/>
      <c r="CI33" s="173"/>
      <c r="CJ33" s="173"/>
      <c r="CK33" s="173"/>
      <c r="CL33" s="173"/>
      <c r="CM33" s="173"/>
      <c r="CN33" s="173"/>
      <c r="CO33" s="173"/>
      <c r="CP33" s="173"/>
      <c r="CQ33" s="173"/>
      <c r="CR33" s="173"/>
      <c r="CS33" s="173"/>
      <c r="CT33" s="173"/>
      <c r="CU33" s="173"/>
      <c r="CV33" s="173"/>
      <c r="CW33" s="173"/>
      <c r="CX33" s="173"/>
      <c r="CY33" s="173"/>
      <c r="CZ33" s="173"/>
      <c r="DA33" s="173"/>
      <c r="DB33" s="173"/>
      <c r="DC33" s="173"/>
      <c r="DD33" s="173"/>
      <c r="DE33" s="173"/>
      <c r="DF33" s="173"/>
      <c r="DG33" s="173"/>
      <c r="DH33" s="173"/>
      <c r="DI33" s="173"/>
      <c r="DJ33" s="173"/>
      <c r="DK33" s="173"/>
      <c r="DL33" s="173"/>
      <c r="DM33" s="173"/>
      <c r="DN33" s="173"/>
      <c r="DO33" s="173"/>
      <c r="DP33" s="173"/>
      <c r="DQ33" s="173"/>
      <c r="DR33" s="173"/>
      <c r="DS33" s="173"/>
      <c r="DT33" s="173"/>
      <c r="DU33" s="173"/>
      <c r="DV33" s="173"/>
      <c r="DW33" s="173"/>
      <c r="DX33" s="173"/>
      <c r="DY33" s="173"/>
      <c r="DZ33" s="173"/>
      <c r="EA33" s="173"/>
      <c r="EB33" s="173"/>
      <c r="EC33" s="173"/>
      <c r="ED33" s="173"/>
      <c r="EE33" s="173"/>
      <c r="EF33" s="173"/>
      <c r="EG33" s="173"/>
      <c r="EH33" s="173"/>
      <c r="EI33" s="173"/>
      <c r="EJ33" s="173"/>
      <c r="EK33" s="173"/>
      <c r="EL33" s="173"/>
      <c r="EM33" s="173"/>
      <c r="EN33" s="173"/>
      <c r="EO33" s="173"/>
      <c r="EP33" s="173"/>
      <c r="EQ33" s="173"/>
      <c r="ER33" s="173"/>
      <c r="ES33" s="173"/>
      <c r="ET33" s="173"/>
      <c r="EU33" s="173"/>
      <c r="EV33" s="173"/>
      <c r="EW33" s="173"/>
      <c r="EX33" s="173"/>
      <c r="EY33" s="173"/>
      <c r="EZ33" s="173"/>
      <c r="FA33" s="173"/>
      <c r="FB33" s="173"/>
      <c r="FC33" s="173"/>
      <c r="FD33" s="173"/>
      <c r="FE33" s="173"/>
      <c r="FF33" s="173"/>
      <c r="FG33" s="173"/>
      <c r="FH33" s="173"/>
      <c r="FI33" s="173"/>
      <c r="FJ33" s="173"/>
      <c r="FK33" s="173"/>
      <c r="FL33" s="173"/>
      <c r="FM33" s="173"/>
      <c r="FN33" s="173"/>
      <c r="FO33" s="173"/>
      <c r="FP33" s="173"/>
      <c r="FQ33" s="173"/>
      <c r="FR33" s="173"/>
      <c r="FS33" s="173"/>
      <c r="FT33" s="173"/>
      <c r="FU33" s="173"/>
      <c r="FV33" s="173"/>
      <c r="FW33" s="173"/>
      <c r="FX33" s="173"/>
      <c r="FY33" s="173"/>
      <c r="FZ33" s="173"/>
      <c r="GA33" s="173"/>
      <c r="GB33" s="173"/>
      <c r="GC33" s="173"/>
      <c r="GD33" s="173"/>
      <c r="GE33" s="173"/>
      <c r="GF33" s="173"/>
      <c r="GG33" s="173"/>
      <c r="GH33" s="173"/>
      <c r="GI33" s="173"/>
      <c r="GJ33" s="173"/>
      <c r="GK33" s="173"/>
      <c r="GL33" s="173"/>
      <c r="GM33" s="173"/>
      <c r="GN33" s="173"/>
      <c r="GO33" s="173"/>
    </row>
    <row r="34" spans="1:197" s="130" customFormat="1" ht="38.25" x14ac:dyDescent="0.2">
      <c r="A34" s="136">
        <v>16</v>
      </c>
      <c r="B34" s="169" t="s">
        <v>50</v>
      </c>
      <c r="C34" s="179" t="s">
        <v>73</v>
      </c>
      <c r="D34" s="166" t="s">
        <v>60</v>
      </c>
      <c r="E34" s="129">
        <v>1406.25</v>
      </c>
      <c r="F34" s="162"/>
      <c r="G34" s="25"/>
      <c r="H34" s="147"/>
      <c r="I34" s="22"/>
      <c r="J34" s="22"/>
      <c r="K34" s="156"/>
      <c r="L34" s="157"/>
      <c r="M34" s="158"/>
      <c r="N34" s="158"/>
      <c r="O34" s="158"/>
      <c r="P34" s="159"/>
      <c r="Q34" s="173"/>
      <c r="R34" s="173"/>
      <c r="S34" s="173"/>
      <c r="T34" s="173"/>
      <c r="U34" s="173"/>
      <c r="V34" s="173"/>
      <c r="W34" s="173"/>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173"/>
      <c r="BB34" s="173"/>
      <c r="BC34" s="173"/>
      <c r="BD34" s="173"/>
      <c r="BE34" s="173"/>
      <c r="BF34" s="173"/>
      <c r="BG34" s="173"/>
      <c r="BH34" s="173"/>
      <c r="BI34" s="173"/>
      <c r="BJ34" s="173"/>
      <c r="BK34" s="173"/>
      <c r="BL34" s="173"/>
      <c r="BM34" s="173"/>
      <c r="BN34" s="173"/>
      <c r="BO34" s="173"/>
      <c r="BP34" s="173"/>
      <c r="BQ34" s="173"/>
      <c r="BR34" s="173"/>
      <c r="BS34" s="173"/>
      <c r="BT34" s="173"/>
      <c r="BU34" s="173"/>
      <c r="BV34" s="173"/>
      <c r="BW34" s="173"/>
      <c r="BX34" s="173"/>
      <c r="BY34" s="173"/>
      <c r="BZ34" s="173"/>
      <c r="CA34" s="173"/>
      <c r="CB34" s="173"/>
      <c r="CC34" s="173"/>
      <c r="CD34" s="173"/>
      <c r="CE34" s="173"/>
      <c r="CF34" s="173"/>
      <c r="CG34" s="173"/>
      <c r="CH34" s="173"/>
      <c r="CI34" s="173"/>
      <c r="CJ34" s="173"/>
      <c r="CK34" s="173"/>
      <c r="CL34" s="173"/>
      <c r="CM34" s="173"/>
      <c r="CN34" s="173"/>
      <c r="CO34" s="173"/>
      <c r="CP34" s="173"/>
      <c r="CQ34" s="173"/>
      <c r="CR34" s="173"/>
      <c r="CS34" s="173"/>
      <c r="CT34" s="173"/>
      <c r="CU34" s="173"/>
      <c r="CV34" s="173"/>
      <c r="CW34" s="173"/>
      <c r="CX34" s="173"/>
      <c r="CY34" s="173"/>
      <c r="CZ34" s="173"/>
      <c r="DA34" s="173"/>
      <c r="DB34" s="173"/>
      <c r="DC34" s="173"/>
      <c r="DD34" s="173"/>
      <c r="DE34" s="173"/>
      <c r="DF34" s="173"/>
      <c r="DG34" s="173"/>
      <c r="DH34" s="173"/>
      <c r="DI34" s="173"/>
      <c r="DJ34" s="173"/>
      <c r="DK34" s="173"/>
      <c r="DL34" s="173"/>
      <c r="DM34" s="173"/>
      <c r="DN34" s="173"/>
      <c r="DO34" s="173"/>
      <c r="DP34" s="173"/>
      <c r="DQ34" s="173"/>
      <c r="DR34" s="173"/>
      <c r="DS34" s="173"/>
      <c r="DT34" s="173"/>
      <c r="DU34" s="173"/>
      <c r="DV34" s="173"/>
      <c r="DW34" s="173"/>
      <c r="DX34" s="173"/>
      <c r="DY34" s="173"/>
      <c r="DZ34" s="173"/>
      <c r="EA34" s="173"/>
      <c r="EB34" s="173"/>
      <c r="EC34" s="173"/>
      <c r="ED34" s="173"/>
      <c r="EE34" s="173"/>
      <c r="EF34" s="173"/>
      <c r="EG34" s="173"/>
      <c r="EH34" s="173"/>
      <c r="EI34" s="173"/>
      <c r="EJ34" s="173"/>
      <c r="EK34" s="173"/>
      <c r="EL34" s="173"/>
      <c r="EM34" s="173"/>
      <c r="EN34" s="173"/>
      <c r="EO34" s="173"/>
      <c r="EP34" s="173"/>
      <c r="EQ34" s="173"/>
      <c r="ER34" s="173"/>
      <c r="ES34" s="173"/>
      <c r="ET34" s="173"/>
      <c r="EU34" s="173"/>
      <c r="EV34" s="173"/>
      <c r="EW34" s="173"/>
      <c r="EX34" s="173"/>
      <c r="EY34" s="173"/>
      <c r="EZ34" s="173"/>
      <c r="FA34" s="173"/>
      <c r="FB34" s="173"/>
      <c r="FC34" s="173"/>
      <c r="FD34" s="173"/>
      <c r="FE34" s="173"/>
      <c r="FF34" s="173"/>
      <c r="FG34" s="173"/>
      <c r="FH34" s="173"/>
      <c r="FI34" s="173"/>
      <c r="FJ34" s="173"/>
      <c r="FK34" s="173"/>
      <c r="FL34" s="173"/>
      <c r="FM34" s="173"/>
      <c r="FN34" s="173"/>
      <c r="FO34" s="173"/>
      <c r="FP34" s="173"/>
      <c r="FQ34" s="173"/>
      <c r="FR34" s="173"/>
      <c r="FS34" s="173"/>
      <c r="FT34" s="173"/>
      <c r="FU34" s="173"/>
      <c r="FV34" s="173"/>
      <c r="FW34" s="173"/>
      <c r="FX34" s="173"/>
      <c r="FY34" s="173"/>
      <c r="FZ34" s="173"/>
      <c r="GA34" s="173"/>
      <c r="GB34" s="173"/>
      <c r="GC34" s="173"/>
      <c r="GD34" s="173"/>
      <c r="GE34" s="173"/>
      <c r="GF34" s="173"/>
      <c r="GG34" s="173"/>
      <c r="GH34" s="173"/>
      <c r="GI34" s="173"/>
      <c r="GJ34" s="173"/>
      <c r="GK34" s="173"/>
      <c r="GL34" s="173"/>
      <c r="GM34" s="173"/>
      <c r="GN34" s="173"/>
      <c r="GO34" s="173"/>
    </row>
    <row r="35" spans="1:197" s="130" customFormat="1" ht="25.5" x14ac:dyDescent="0.2">
      <c r="A35" s="136">
        <v>17</v>
      </c>
      <c r="B35" s="169" t="s">
        <v>50</v>
      </c>
      <c r="C35" s="179" t="s">
        <v>74</v>
      </c>
      <c r="D35" s="166" t="s">
        <v>60</v>
      </c>
      <c r="E35" s="129">
        <v>1406.25</v>
      </c>
      <c r="F35" s="162"/>
      <c r="G35" s="25"/>
      <c r="H35" s="147"/>
      <c r="I35" s="22"/>
      <c r="J35" s="22"/>
      <c r="K35" s="156"/>
      <c r="L35" s="157"/>
      <c r="M35" s="158"/>
      <c r="N35" s="158"/>
      <c r="O35" s="158"/>
      <c r="P35" s="159"/>
      <c r="Q35" s="173"/>
      <c r="R35" s="173"/>
      <c r="S35" s="173"/>
      <c r="T35" s="173"/>
      <c r="U35" s="173"/>
      <c r="V35" s="173"/>
      <c r="W35" s="173"/>
      <c r="X35" s="173"/>
      <c r="Y35" s="173"/>
      <c r="Z35" s="173"/>
      <c r="AA35" s="173"/>
      <c r="AB35" s="173"/>
      <c r="AC35" s="173"/>
      <c r="AD35" s="173"/>
      <c r="AE35" s="173"/>
      <c r="AF35" s="173"/>
      <c r="AG35" s="173"/>
      <c r="AH35" s="173"/>
      <c r="AI35" s="173"/>
      <c r="AJ35" s="173"/>
      <c r="AK35" s="173"/>
      <c r="AL35" s="173"/>
      <c r="AM35" s="173"/>
      <c r="AN35" s="173"/>
      <c r="AO35" s="173"/>
      <c r="AP35" s="173"/>
      <c r="AQ35" s="173"/>
      <c r="AR35" s="173"/>
      <c r="AS35" s="173"/>
      <c r="AT35" s="173"/>
      <c r="AU35" s="173"/>
      <c r="AV35" s="173"/>
      <c r="AW35" s="173"/>
      <c r="AX35" s="173"/>
      <c r="AY35" s="173"/>
      <c r="AZ35" s="173"/>
      <c r="BA35" s="173"/>
      <c r="BB35" s="173"/>
      <c r="BC35" s="173"/>
      <c r="BD35" s="173"/>
      <c r="BE35" s="173"/>
      <c r="BF35" s="173"/>
      <c r="BG35" s="173"/>
      <c r="BH35" s="173"/>
      <c r="BI35" s="173"/>
      <c r="BJ35" s="173"/>
      <c r="BK35" s="173"/>
      <c r="BL35" s="173"/>
      <c r="BM35" s="173"/>
      <c r="BN35" s="173"/>
      <c r="BO35" s="173"/>
      <c r="BP35" s="173"/>
      <c r="BQ35" s="173"/>
      <c r="BR35" s="173"/>
      <c r="BS35" s="173"/>
      <c r="BT35" s="173"/>
      <c r="BU35" s="173"/>
      <c r="BV35" s="173"/>
      <c r="BW35" s="173"/>
      <c r="BX35" s="173"/>
      <c r="BY35" s="173"/>
      <c r="BZ35" s="173"/>
      <c r="CA35" s="173"/>
      <c r="CB35" s="173"/>
      <c r="CC35" s="173"/>
      <c r="CD35" s="173"/>
      <c r="CE35" s="173"/>
      <c r="CF35" s="173"/>
      <c r="CG35" s="173"/>
      <c r="CH35" s="173"/>
      <c r="CI35" s="173"/>
      <c r="CJ35" s="173"/>
      <c r="CK35" s="173"/>
      <c r="CL35" s="173"/>
      <c r="CM35" s="173"/>
      <c r="CN35" s="173"/>
      <c r="CO35" s="173"/>
      <c r="CP35" s="173"/>
      <c r="CQ35" s="173"/>
      <c r="CR35" s="173"/>
      <c r="CS35" s="173"/>
      <c r="CT35" s="173"/>
      <c r="CU35" s="173"/>
      <c r="CV35" s="173"/>
      <c r="CW35" s="173"/>
      <c r="CX35" s="173"/>
      <c r="CY35" s="173"/>
      <c r="CZ35" s="173"/>
      <c r="DA35" s="173"/>
      <c r="DB35" s="173"/>
      <c r="DC35" s="173"/>
      <c r="DD35" s="173"/>
      <c r="DE35" s="173"/>
      <c r="DF35" s="173"/>
      <c r="DG35" s="173"/>
      <c r="DH35" s="173"/>
      <c r="DI35" s="173"/>
      <c r="DJ35" s="173"/>
      <c r="DK35" s="173"/>
      <c r="DL35" s="173"/>
      <c r="DM35" s="173"/>
      <c r="DN35" s="173"/>
      <c r="DO35" s="173"/>
      <c r="DP35" s="173"/>
      <c r="DQ35" s="173"/>
      <c r="DR35" s="173"/>
      <c r="DS35" s="173"/>
      <c r="DT35" s="173"/>
      <c r="DU35" s="173"/>
      <c r="DV35" s="173"/>
      <c r="DW35" s="173"/>
      <c r="DX35" s="173"/>
      <c r="DY35" s="173"/>
      <c r="DZ35" s="173"/>
      <c r="EA35" s="173"/>
      <c r="EB35" s="173"/>
      <c r="EC35" s="173"/>
      <c r="ED35" s="173"/>
      <c r="EE35" s="173"/>
      <c r="EF35" s="173"/>
      <c r="EG35" s="173"/>
      <c r="EH35" s="173"/>
      <c r="EI35" s="173"/>
      <c r="EJ35" s="173"/>
      <c r="EK35" s="173"/>
      <c r="EL35" s="173"/>
      <c r="EM35" s="173"/>
      <c r="EN35" s="173"/>
      <c r="EO35" s="173"/>
      <c r="EP35" s="173"/>
      <c r="EQ35" s="173"/>
      <c r="ER35" s="173"/>
      <c r="ES35" s="173"/>
      <c r="ET35" s="173"/>
      <c r="EU35" s="173"/>
      <c r="EV35" s="173"/>
      <c r="EW35" s="173"/>
      <c r="EX35" s="173"/>
      <c r="EY35" s="173"/>
      <c r="EZ35" s="173"/>
      <c r="FA35" s="173"/>
      <c r="FB35" s="173"/>
      <c r="FC35" s="173"/>
      <c r="FD35" s="173"/>
      <c r="FE35" s="173"/>
      <c r="FF35" s="173"/>
      <c r="FG35" s="173"/>
      <c r="FH35" s="173"/>
      <c r="FI35" s="173"/>
      <c r="FJ35" s="173"/>
      <c r="FK35" s="173"/>
      <c r="FL35" s="173"/>
      <c r="FM35" s="173"/>
      <c r="FN35" s="173"/>
      <c r="FO35" s="173"/>
      <c r="FP35" s="173"/>
      <c r="FQ35" s="173"/>
      <c r="FR35" s="173"/>
      <c r="FS35" s="173"/>
      <c r="FT35" s="173"/>
      <c r="FU35" s="173"/>
      <c r="FV35" s="173"/>
      <c r="FW35" s="173"/>
      <c r="FX35" s="173"/>
      <c r="FY35" s="173"/>
      <c r="FZ35" s="173"/>
      <c r="GA35" s="173"/>
      <c r="GB35" s="173"/>
      <c r="GC35" s="173"/>
      <c r="GD35" s="173"/>
      <c r="GE35" s="173"/>
      <c r="GF35" s="173"/>
      <c r="GG35" s="173"/>
      <c r="GH35" s="173"/>
      <c r="GI35" s="173"/>
      <c r="GJ35" s="173"/>
      <c r="GK35" s="173"/>
      <c r="GL35" s="173"/>
      <c r="GM35" s="173"/>
      <c r="GN35" s="173"/>
      <c r="GO35" s="173"/>
    </row>
    <row r="36" spans="1:197" s="130" customFormat="1" ht="63.75" x14ac:dyDescent="0.2">
      <c r="A36" s="136">
        <v>18</v>
      </c>
      <c r="B36" s="169" t="s">
        <v>50</v>
      </c>
      <c r="C36" s="179" t="s">
        <v>76</v>
      </c>
      <c r="D36" s="166" t="s">
        <v>40</v>
      </c>
      <c r="E36" s="132">
        <v>10</v>
      </c>
      <c r="F36" s="162"/>
      <c r="G36" s="25"/>
      <c r="H36" s="147"/>
      <c r="I36" s="22"/>
      <c r="J36" s="22"/>
      <c r="K36" s="156"/>
      <c r="L36" s="157"/>
      <c r="M36" s="158"/>
      <c r="N36" s="158"/>
      <c r="O36" s="158"/>
      <c r="P36" s="159"/>
      <c r="Q36" s="173"/>
      <c r="R36" s="173"/>
      <c r="S36" s="173"/>
      <c r="T36" s="173"/>
      <c r="U36" s="173"/>
      <c r="V36" s="173"/>
      <c r="W36" s="173"/>
      <c r="X36" s="173"/>
      <c r="Y36" s="173"/>
      <c r="Z36" s="173"/>
      <c r="AA36" s="173"/>
      <c r="AB36" s="173"/>
      <c r="AC36" s="173"/>
      <c r="AD36" s="173"/>
      <c r="AE36" s="173"/>
      <c r="AF36" s="173"/>
      <c r="AG36" s="173"/>
      <c r="AH36" s="173"/>
      <c r="AI36" s="173"/>
      <c r="AJ36" s="173"/>
      <c r="AK36" s="173"/>
      <c r="AL36" s="173"/>
      <c r="AM36" s="173"/>
      <c r="AN36" s="173"/>
      <c r="AO36" s="173"/>
      <c r="AP36" s="173"/>
      <c r="AQ36" s="173"/>
      <c r="AR36" s="173"/>
      <c r="AS36" s="173"/>
      <c r="AT36" s="173"/>
      <c r="AU36" s="173"/>
      <c r="AV36" s="173"/>
      <c r="AW36" s="173"/>
      <c r="AX36" s="173"/>
      <c r="AY36" s="173"/>
      <c r="AZ36" s="173"/>
      <c r="BA36" s="173"/>
      <c r="BB36" s="173"/>
      <c r="BC36" s="173"/>
      <c r="BD36" s="173"/>
      <c r="BE36" s="173"/>
      <c r="BF36" s="173"/>
      <c r="BG36" s="173"/>
      <c r="BH36" s="173"/>
      <c r="BI36" s="173"/>
      <c r="BJ36" s="173"/>
      <c r="BK36" s="173"/>
      <c r="BL36" s="173"/>
      <c r="BM36" s="173"/>
      <c r="BN36" s="173"/>
      <c r="BO36" s="173"/>
      <c r="BP36" s="173"/>
      <c r="BQ36" s="173"/>
      <c r="BR36" s="173"/>
      <c r="BS36" s="173"/>
      <c r="BT36" s="173"/>
      <c r="BU36" s="173"/>
      <c r="BV36" s="173"/>
      <c r="BW36" s="173"/>
      <c r="BX36" s="173"/>
      <c r="BY36" s="173"/>
      <c r="BZ36" s="173"/>
      <c r="CA36" s="173"/>
      <c r="CB36" s="173"/>
      <c r="CC36" s="173"/>
      <c r="CD36" s="173"/>
      <c r="CE36" s="173"/>
      <c r="CF36" s="173"/>
      <c r="CG36" s="173"/>
      <c r="CH36" s="173"/>
      <c r="CI36" s="173"/>
      <c r="CJ36" s="173"/>
      <c r="CK36" s="173"/>
      <c r="CL36" s="173"/>
      <c r="CM36" s="173"/>
      <c r="CN36" s="173"/>
      <c r="CO36" s="173"/>
      <c r="CP36" s="173"/>
      <c r="CQ36" s="173"/>
      <c r="CR36" s="173"/>
      <c r="CS36" s="173"/>
      <c r="CT36" s="173"/>
      <c r="CU36" s="173"/>
      <c r="CV36" s="173"/>
      <c r="CW36" s="173"/>
      <c r="CX36" s="173"/>
      <c r="CY36" s="173"/>
      <c r="CZ36" s="173"/>
      <c r="DA36" s="173"/>
      <c r="DB36" s="173"/>
      <c r="DC36" s="173"/>
      <c r="DD36" s="173"/>
      <c r="DE36" s="173"/>
      <c r="DF36" s="173"/>
      <c r="DG36" s="173"/>
      <c r="DH36" s="173"/>
      <c r="DI36" s="173"/>
      <c r="DJ36" s="173"/>
      <c r="DK36" s="173"/>
      <c r="DL36" s="173"/>
      <c r="DM36" s="173"/>
      <c r="DN36" s="173"/>
      <c r="DO36" s="173"/>
      <c r="DP36" s="173"/>
      <c r="DQ36" s="173"/>
      <c r="DR36" s="173"/>
      <c r="DS36" s="173"/>
      <c r="DT36" s="173"/>
      <c r="DU36" s="173"/>
      <c r="DV36" s="173"/>
      <c r="DW36" s="173"/>
      <c r="DX36" s="173"/>
      <c r="DY36" s="173"/>
      <c r="DZ36" s="173"/>
      <c r="EA36" s="173"/>
      <c r="EB36" s="173"/>
      <c r="EC36" s="173"/>
      <c r="ED36" s="173"/>
      <c r="EE36" s="173"/>
      <c r="EF36" s="173"/>
      <c r="EG36" s="173"/>
      <c r="EH36" s="173"/>
      <c r="EI36" s="173"/>
      <c r="EJ36" s="173"/>
      <c r="EK36" s="173"/>
      <c r="EL36" s="173"/>
      <c r="EM36" s="173"/>
      <c r="EN36" s="173"/>
      <c r="EO36" s="173"/>
      <c r="EP36" s="173"/>
      <c r="EQ36" s="173"/>
      <c r="ER36" s="173"/>
      <c r="ES36" s="173"/>
      <c r="ET36" s="173"/>
      <c r="EU36" s="173"/>
      <c r="EV36" s="173"/>
      <c r="EW36" s="173"/>
      <c r="EX36" s="173"/>
      <c r="EY36" s="173"/>
      <c r="EZ36" s="173"/>
      <c r="FA36" s="173"/>
      <c r="FB36" s="173"/>
      <c r="FC36" s="173"/>
      <c r="FD36" s="173"/>
      <c r="FE36" s="173"/>
      <c r="FF36" s="173"/>
      <c r="FG36" s="173"/>
      <c r="FH36" s="173"/>
      <c r="FI36" s="173"/>
      <c r="FJ36" s="173"/>
      <c r="FK36" s="173"/>
      <c r="FL36" s="173"/>
      <c r="FM36" s="173"/>
      <c r="FN36" s="173"/>
      <c r="FO36" s="173"/>
      <c r="FP36" s="173"/>
      <c r="FQ36" s="173"/>
      <c r="FR36" s="173"/>
      <c r="FS36" s="173"/>
      <c r="FT36" s="173"/>
      <c r="FU36" s="173"/>
      <c r="FV36" s="173"/>
      <c r="FW36" s="173"/>
      <c r="FX36" s="173"/>
      <c r="FY36" s="173"/>
      <c r="FZ36" s="173"/>
      <c r="GA36" s="173"/>
      <c r="GB36" s="173"/>
      <c r="GC36" s="173"/>
      <c r="GD36" s="173"/>
      <c r="GE36" s="173"/>
      <c r="GF36" s="173"/>
      <c r="GG36" s="173"/>
      <c r="GH36" s="173"/>
      <c r="GI36" s="173"/>
      <c r="GJ36" s="173"/>
      <c r="GK36" s="173"/>
      <c r="GL36" s="173"/>
      <c r="GM36" s="173"/>
      <c r="GN36" s="173"/>
      <c r="GO36" s="173"/>
    </row>
    <row r="37" spans="1:197" s="130" customFormat="1" ht="63.75" x14ac:dyDescent="0.2">
      <c r="A37" s="136">
        <v>19</v>
      </c>
      <c r="B37" s="169" t="s">
        <v>50</v>
      </c>
      <c r="C37" s="179" t="s">
        <v>75</v>
      </c>
      <c r="D37" s="166" t="s">
        <v>40</v>
      </c>
      <c r="E37" s="183">
        <v>4</v>
      </c>
      <c r="F37" s="162"/>
      <c r="G37" s="25"/>
      <c r="H37" s="147"/>
      <c r="I37" s="22"/>
      <c r="J37" s="22"/>
      <c r="K37" s="156"/>
      <c r="L37" s="157"/>
      <c r="M37" s="158"/>
      <c r="N37" s="158"/>
      <c r="O37" s="158"/>
      <c r="P37" s="159"/>
      <c r="Q37" s="173"/>
      <c r="R37" s="173"/>
      <c r="S37" s="173"/>
      <c r="T37" s="173"/>
      <c r="U37" s="173"/>
      <c r="V37" s="173"/>
      <c r="W37" s="173"/>
      <c r="X37" s="173"/>
      <c r="Y37" s="173"/>
      <c r="Z37" s="173"/>
      <c r="AA37" s="173"/>
      <c r="AB37" s="173"/>
      <c r="AC37" s="173"/>
      <c r="AD37" s="173"/>
      <c r="AE37" s="173"/>
      <c r="AF37" s="173"/>
      <c r="AG37" s="173"/>
      <c r="AH37" s="173"/>
      <c r="AI37" s="173"/>
      <c r="AJ37" s="173"/>
      <c r="AK37" s="173"/>
      <c r="AL37" s="173"/>
      <c r="AM37" s="173"/>
      <c r="AN37" s="173"/>
      <c r="AO37" s="173"/>
      <c r="AP37" s="173"/>
      <c r="AQ37" s="173"/>
      <c r="AR37" s="173"/>
      <c r="AS37" s="173"/>
      <c r="AT37" s="173"/>
      <c r="AU37" s="173"/>
      <c r="AV37" s="173"/>
      <c r="AW37" s="173"/>
      <c r="AX37" s="173"/>
      <c r="AY37" s="173"/>
      <c r="AZ37" s="173"/>
      <c r="BA37" s="173"/>
      <c r="BB37" s="173"/>
      <c r="BC37" s="173"/>
      <c r="BD37" s="173"/>
      <c r="BE37" s="173"/>
      <c r="BF37" s="173"/>
      <c r="BG37" s="173"/>
      <c r="BH37" s="173"/>
      <c r="BI37" s="173"/>
      <c r="BJ37" s="173"/>
      <c r="BK37" s="173"/>
      <c r="BL37" s="173"/>
      <c r="BM37" s="173"/>
      <c r="BN37" s="173"/>
      <c r="BO37" s="173"/>
      <c r="BP37" s="173"/>
      <c r="BQ37" s="173"/>
      <c r="BR37" s="173"/>
      <c r="BS37" s="173"/>
      <c r="BT37" s="173"/>
      <c r="BU37" s="173"/>
      <c r="BV37" s="173"/>
      <c r="BW37" s="173"/>
      <c r="BX37" s="173"/>
      <c r="BY37" s="173"/>
      <c r="BZ37" s="173"/>
      <c r="CA37" s="173"/>
      <c r="CB37" s="173"/>
      <c r="CC37" s="173"/>
      <c r="CD37" s="173"/>
      <c r="CE37" s="173"/>
      <c r="CF37" s="173"/>
      <c r="CG37" s="173"/>
      <c r="CH37" s="173"/>
      <c r="CI37" s="173"/>
      <c r="CJ37" s="173"/>
      <c r="CK37" s="173"/>
      <c r="CL37" s="173"/>
      <c r="CM37" s="173"/>
      <c r="CN37" s="173"/>
      <c r="CO37" s="173"/>
      <c r="CP37" s="173"/>
      <c r="CQ37" s="173"/>
      <c r="CR37" s="173"/>
      <c r="CS37" s="173"/>
      <c r="CT37" s="173"/>
      <c r="CU37" s="173"/>
      <c r="CV37" s="173"/>
      <c r="CW37" s="173"/>
      <c r="CX37" s="173"/>
      <c r="CY37" s="173"/>
      <c r="CZ37" s="173"/>
      <c r="DA37" s="173"/>
      <c r="DB37" s="173"/>
      <c r="DC37" s="173"/>
      <c r="DD37" s="173"/>
      <c r="DE37" s="173"/>
      <c r="DF37" s="173"/>
      <c r="DG37" s="173"/>
      <c r="DH37" s="173"/>
      <c r="DI37" s="173"/>
      <c r="DJ37" s="173"/>
      <c r="DK37" s="173"/>
      <c r="DL37" s="173"/>
      <c r="DM37" s="173"/>
      <c r="DN37" s="173"/>
      <c r="DO37" s="173"/>
      <c r="DP37" s="173"/>
      <c r="DQ37" s="173"/>
      <c r="DR37" s="173"/>
      <c r="DS37" s="173"/>
      <c r="DT37" s="173"/>
      <c r="DU37" s="173"/>
      <c r="DV37" s="173"/>
      <c r="DW37" s="173"/>
      <c r="DX37" s="173"/>
      <c r="DY37" s="173"/>
      <c r="DZ37" s="173"/>
      <c r="EA37" s="173"/>
      <c r="EB37" s="173"/>
      <c r="EC37" s="173"/>
      <c r="ED37" s="173"/>
      <c r="EE37" s="173"/>
      <c r="EF37" s="173"/>
      <c r="EG37" s="173"/>
      <c r="EH37" s="173"/>
      <c r="EI37" s="173"/>
      <c r="EJ37" s="173"/>
      <c r="EK37" s="173"/>
      <c r="EL37" s="173"/>
      <c r="EM37" s="173"/>
      <c r="EN37" s="173"/>
      <c r="EO37" s="173"/>
      <c r="EP37" s="173"/>
      <c r="EQ37" s="173"/>
      <c r="ER37" s="173"/>
      <c r="ES37" s="173"/>
      <c r="ET37" s="173"/>
      <c r="EU37" s="173"/>
      <c r="EV37" s="173"/>
      <c r="EW37" s="173"/>
      <c r="EX37" s="173"/>
      <c r="EY37" s="173"/>
      <c r="EZ37" s="173"/>
      <c r="FA37" s="173"/>
      <c r="FB37" s="173"/>
      <c r="FC37" s="173"/>
      <c r="FD37" s="173"/>
      <c r="FE37" s="173"/>
      <c r="FF37" s="173"/>
      <c r="FG37" s="173"/>
      <c r="FH37" s="173"/>
      <c r="FI37" s="173"/>
      <c r="FJ37" s="173"/>
      <c r="FK37" s="173"/>
      <c r="FL37" s="173"/>
      <c r="FM37" s="173"/>
      <c r="FN37" s="173"/>
      <c r="FO37" s="173"/>
      <c r="FP37" s="173"/>
      <c r="FQ37" s="173"/>
      <c r="FR37" s="173"/>
      <c r="FS37" s="173"/>
      <c r="FT37" s="173"/>
      <c r="FU37" s="173"/>
      <c r="FV37" s="173"/>
      <c r="FW37" s="173"/>
      <c r="FX37" s="173"/>
      <c r="FY37" s="173"/>
      <c r="FZ37" s="173"/>
      <c r="GA37" s="173"/>
      <c r="GB37" s="173"/>
      <c r="GC37" s="173"/>
      <c r="GD37" s="173"/>
      <c r="GE37" s="173"/>
      <c r="GF37" s="173"/>
      <c r="GG37" s="173"/>
      <c r="GH37" s="173"/>
      <c r="GI37" s="173"/>
      <c r="GJ37" s="173"/>
      <c r="GK37" s="173"/>
      <c r="GL37" s="173"/>
      <c r="GM37" s="173"/>
      <c r="GN37" s="173"/>
      <c r="GO37" s="173"/>
    </row>
    <row r="38" spans="1:197" s="130" customFormat="1" ht="25.5" x14ac:dyDescent="0.2">
      <c r="A38" s="136">
        <v>20</v>
      </c>
      <c r="B38" s="169" t="s">
        <v>50</v>
      </c>
      <c r="C38" s="179" t="s">
        <v>77</v>
      </c>
      <c r="D38" s="95" t="s">
        <v>46</v>
      </c>
      <c r="E38" s="174">
        <v>548.44000000000005</v>
      </c>
      <c r="F38" s="162"/>
      <c r="G38" s="25"/>
      <c r="H38" s="147"/>
      <c r="I38" s="22"/>
      <c r="J38" s="123"/>
      <c r="K38" s="156"/>
      <c r="L38" s="157"/>
      <c r="M38" s="158"/>
      <c r="N38" s="158"/>
      <c r="O38" s="158"/>
      <c r="P38" s="159"/>
      <c r="Q38" s="173"/>
      <c r="R38" s="173"/>
      <c r="S38" s="173"/>
      <c r="T38" s="173"/>
      <c r="U38" s="173"/>
      <c r="V38" s="173"/>
      <c r="W38" s="173"/>
      <c r="X38" s="173"/>
      <c r="Y38" s="173"/>
      <c r="Z38" s="173"/>
      <c r="AA38" s="173"/>
      <c r="AB38" s="173"/>
      <c r="AC38" s="173"/>
      <c r="AD38" s="173"/>
      <c r="AE38" s="173"/>
      <c r="AF38" s="173"/>
      <c r="AG38" s="173"/>
      <c r="AH38" s="173"/>
      <c r="AI38" s="173"/>
      <c r="AJ38" s="173"/>
      <c r="AK38" s="173"/>
      <c r="AL38" s="173"/>
      <c r="AM38" s="173"/>
      <c r="AN38" s="173"/>
      <c r="AO38" s="173"/>
      <c r="AP38" s="173"/>
      <c r="AQ38" s="173"/>
      <c r="AR38" s="173"/>
      <c r="AS38" s="173"/>
      <c r="AT38" s="173"/>
      <c r="AU38" s="173"/>
      <c r="AV38" s="173"/>
      <c r="AW38" s="173"/>
      <c r="AX38" s="173"/>
      <c r="AY38" s="173"/>
      <c r="AZ38" s="173"/>
      <c r="BA38" s="173"/>
      <c r="BB38" s="173"/>
      <c r="BC38" s="173"/>
      <c r="BD38" s="173"/>
      <c r="BE38" s="173"/>
      <c r="BF38" s="173"/>
      <c r="BG38" s="173"/>
      <c r="BH38" s="173"/>
      <c r="BI38" s="173"/>
      <c r="BJ38" s="173"/>
      <c r="BK38" s="173"/>
      <c r="BL38" s="173"/>
      <c r="BM38" s="173"/>
      <c r="BN38" s="173"/>
      <c r="BO38" s="173"/>
      <c r="BP38" s="173"/>
      <c r="BQ38" s="173"/>
      <c r="BR38" s="173"/>
      <c r="BS38" s="173"/>
      <c r="BT38" s="173"/>
      <c r="BU38" s="173"/>
      <c r="BV38" s="173"/>
      <c r="BW38" s="173"/>
      <c r="BX38" s="173"/>
      <c r="BY38" s="173"/>
      <c r="BZ38" s="173"/>
      <c r="CA38" s="173"/>
      <c r="CB38" s="173"/>
      <c r="CC38" s="173"/>
      <c r="CD38" s="173"/>
      <c r="CE38" s="173"/>
      <c r="CF38" s="173"/>
      <c r="CG38" s="173"/>
      <c r="CH38" s="173"/>
      <c r="CI38" s="173"/>
      <c r="CJ38" s="173"/>
      <c r="CK38" s="173"/>
      <c r="CL38" s="173"/>
      <c r="CM38" s="173"/>
      <c r="CN38" s="173"/>
      <c r="CO38" s="173"/>
      <c r="CP38" s="173"/>
      <c r="CQ38" s="173"/>
      <c r="CR38" s="173"/>
      <c r="CS38" s="173"/>
      <c r="CT38" s="173"/>
      <c r="CU38" s="173"/>
      <c r="CV38" s="173"/>
      <c r="CW38" s="173"/>
      <c r="CX38" s="173"/>
      <c r="CY38" s="173"/>
      <c r="CZ38" s="173"/>
      <c r="DA38" s="173"/>
      <c r="DB38" s="173"/>
      <c r="DC38" s="173"/>
      <c r="DD38" s="173"/>
      <c r="DE38" s="173"/>
      <c r="DF38" s="173"/>
      <c r="DG38" s="173"/>
      <c r="DH38" s="173"/>
      <c r="DI38" s="173"/>
      <c r="DJ38" s="173"/>
      <c r="DK38" s="173"/>
      <c r="DL38" s="173"/>
      <c r="DM38" s="173"/>
      <c r="DN38" s="173"/>
      <c r="DO38" s="173"/>
      <c r="DP38" s="173"/>
      <c r="DQ38" s="173"/>
      <c r="DR38" s="173"/>
      <c r="DS38" s="173"/>
      <c r="DT38" s="173"/>
      <c r="DU38" s="173"/>
      <c r="DV38" s="173"/>
      <c r="DW38" s="173"/>
      <c r="DX38" s="173"/>
      <c r="DY38" s="173"/>
      <c r="DZ38" s="173"/>
      <c r="EA38" s="173"/>
      <c r="EB38" s="173"/>
      <c r="EC38" s="173"/>
      <c r="ED38" s="173"/>
      <c r="EE38" s="173"/>
      <c r="EF38" s="173"/>
      <c r="EG38" s="173"/>
      <c r="EH38" s="173"/>
      <c r="EI38" s="173"/>
      <c r="EJ38" s="173"/>
      <c r="EK38" s="173"/>
      <c r="EL38" s="173"/>
      <c r="EM38" s="173"/>
      <c r="EN38" s="173"/>
      <c r="EO38" s="173"/>
      <c r="EP38" s="173"/>
      <c r="EQ38" s="173"/>
      <c r="ER38" s="173"/>
      <c r="ES38" s="173"/>
      <c r="ET38" s="173"/>
      <c r="EU38" s="173"/>
      <c r="EV38" s="173"/>
      <c r="EW38" s="173"/>
      <c r="EX38" s="173"/>
      <c r="EY38" s="173"/>
      <c r="EZ38" s="173"/>
      <c r="FA38" s="173"/>
      <c r="FB38" s="173"/>
      <c r="FC38" s="173"/>
      <c r="FD38" s="173"/>
      <c r="FE38" s="173"/>
      <c r="FF38" s="173"/>
      <c r="FG38" s="173"/>
      <c r="FH38" s="173"/>
      <c r="FI38" s="173"/>
      <c r="FJ38" s="173"/>
      <c r="FK38" s="173"/>
      <c r="FL38" s="173"/>
      <c r="FM38" s="173"/>
      <c r="FN38" s="173"/>
      <c r="FO38" s="173"/>
      <c r="FP38" s="173"/>
      <c r="FQ38" s="173"/>
      <c r="FR38" s="173"/>
      <c r="FS38" s="173"/>
      <c r="FT38" s="173"/>
      <c r="FU38" s="173"/>
      <c r="FV38" s="173"/>
      <c r="FW38" s="173"/>
      <c r="FX38" s="173"/>
      <c r="FY38" s="173"/>
      <c r="FZ38" s="173"/>
      <c r="GA38" s="173"/>
      <c r="GB38" s="173"/>
      <c r="GC38" s="173"/>
      <c r="GD38" s="173"/>
      <c r="GE38" s="173"/>
      <c r="GF38" s="173"/>
      <c r="GG38" s="173"/>
      <c r="GH38" s="173"/>
      <c r="GI38" s="173"/>
      <c r="GJ38" s="173"/>
      <c r="GK38" s="173"/>
      <c r="GL38" s="173"/>
      <c r="GM38" s="173"/>
      <c r="GN38" s="173"/>
      <c r="GO38" s="173"/>
    </row>
    <row r="39" spans="1:197" s="130" customFormat="1" ht="25.5" x14ac:dyDescent="0.2">
      <c r="A39" s="136">
        <v>21</v>
      </c>
      <c r="B39" s="169" t="s">
        <v>50</v>
      </c>
      <c r="C39" s="179" t="s">
        <v>82</v>
      </c>
      <c r="D39" s="166" t="s">
        <v>60</v>
      </c>
      <c r="E39" s="174">
        <v>2700</v>
      </c>
      <c r="F39" s="162"/>
      <c r="G39" s="25"/>
      <c r="H39" s="147"/>
      <c r="I39" s="22"/>
      <c r="J39" s="123"/>
      <c r="K39" s="156"/>
      <c r="L39" s="157"/>
      <c r="M39" s="158"/>
      <c r="N39" s="158"/>
      <c r="O39" s="158"/>
      <c r="P39" s="159"/>
      <c r="Q39" s="173"/>
      <c r="R39" s="173"/>
      <c r="S39" s="173"/>
      <c r="T39" s="173"/>
      <c r="U39" s="173"/>
      <c r="V39" s="173"/>
      <c r="W39" s="173"/>
      <c r="X39" s="173"/>
      <c r="Y39" s="173"/>
      <c r="Z39" s="173"/>
      <c r="AA39" s="173"/>
      <c r="AB39" s="173"/>
      <c r="AC39" s="173"/>
      <c r="AD39" s="173"/>
      <c r="AE39" s="173"/>
      <c r="AF39" s="173"/>
      <c r="AG39" s="173"/>
      <c r="AH39" s="173"/>
      <c r="AI39" s="173"/>
      <c r="AJ39" s="173"/>
      <c r="AK39" s="173"/>
      <c r="AL39" s="173"/>
      <c r="AM39" s="173"/>
      <c r="AN39" s="173"/>
      <c r="AO39" s="173"/>
      <c r="AP39" s="173"/>
      <c r="AQ39" s="173"/>
      <c r="AR39" s="173"/>
      <c r="AS39" s="173"/>
      <c r="AT39" s="173"/>
      <c r="AU39" s="173"/>
      <c r="AV39" s="173"/>
      <c r="AW39" s="173"/>
      <c r="AX39" s="173"/>
      <c r="AY39" s="173"/>
      <c r="AZ39" s="173"/>
      <c r="BA39" s="173"/>
      <c r="BB39" s="173"/>
      <c r="BC39" s="173"/>
      <c r="BD39" s="173"/>
      <c r="BE39" s="173"/>
      <c r="BF39" s="173"/>
      <c r="BG39" s="173"/>
      <c r="BH39" s="173"/>
      <c r="BI39" s="173"/>
      <c r="BJ39" s="173"/>
      <c r="BK39" s="173"/>
      <c r="BL39" s="173"/>
      <c r="BM39" s="173"/>
      <c r="BN39" s="173"/>
      <c r="BO39" s="173"/>
      <c r="BP39" s="173"/>
      <c r="BQ39" s="173"/>
      <c r="BR39" s="173"/>
      <c r="BS39" s="173"/>
      <c r="BT39" s="173"/>
      <c r="BU39" s="173"/>
      <c r="BV39" s="173"/>
      <c r="BW39" s="173"/>
      <c r="BX39" s="173"/>
      <c r="BY39" s="173"/>
      <c r="BZ39" s="173"/>
      <c r="CA39" s="173"/>
      <c r="CB39" s="173"/>
      <c r="CC39" s="173"/>
      <c r="CD39" s="173"/>
      <c r="CE39" s="173"/>
      <c r="CF39" s="173"/>
      <c r="CG39" s="173"/>
      <c r="CH39" s="173"/>
      <c r="CI39" s="173"/>
      <c r="CJ39" s="173"/>
      <c r="CK39" s="173"/>
      <c r="CL39" s="173"/>
      <c r="CM39" s="173"/>
      <c r="CN39" s="173"/>
      <c r="CO39" s="173"/>
      <c r="CP39" s="173"/>
      <c r="CQ39" s="173"/>
      <c r="CR39" s="173"/>
      <c r="CS39" s="173"/>
      <c r="CT39" s="173"/>
      <c r="CU39" s="173"/>
      <c r="CV39" s="173"/>
      <c r="CW39" s="173"/>
      <c r="CX39" s="173"/>
      <c r="CY39" s="173"/>
      <c r="CZ39" s="173"/>
      <c r="DA39" s="173"/>
      <c r="DB39" s="173"/>
      <c r="DC39" s="173"/>
      <c r="DD39" s="173"/>
      <c r="DE39" s="173"/>
      <c r="DF39" s="173"/>
      <c r="DG39" s="173"/>
      <c r="DH39" s="173"/>
      <c r="DI39" s="173"/>
      <c r="DJ39" s="173"/>
      <c r="DK39" s="173"/>
      <c r="DL39" s="173"/>
      <c r="DM39" s="173"/>
      <c r="DN39" s="173"/>
      <c r="DO39" s="173"/>
      <c r="DP39" s="173"/>
      <c r="DQ39" s="173"/>
      <c r="DR39" s="173"/>
      <c r="DS39" s="173"/>
      <c r="DT39" s="173"/>
      <c r="DU39" s="173"/>
      <c r="DV39" s="173"/>
      <c r="DW39" s="173"/>
      <c r="DX39" s="173"/>
      <c r="DY39" s="173"/>
      <c r="DZ39" s="173"/>
      <c r="EA39" s="173"/>
      <c r="EB39" s="173"/>
      <c r="EC39" s="173"/>
      <c r="ED39" s="173"/>
      <c r="EE39" s="173"/>
      <c r="EF39" s="173"/>
      <c r="EG39" s="173"/>
      <c r="EH39" s="173"/>
      <c r="EI39" s="173"/>
      <c r="EJ39" s="173"/>
      <c r="EK39" s="173"/>
      <c r="EL39" s="173"/>
      <c r="EM39" s="173"/>
      <c r="EN39" s="173"/>
      <c r="EO39" s="173"/>
      <c r="EP39" s="173"/>
      <c r="EQ39" s="173"/>
      <c r="ER39" s="173"/>
      <c r="ES39" s="173"/>
      <c r="ET39" s="173"/>
      <c r="EU39" s="173"/>
      <c r="EV39" s="173"/>
      <c r="EW39" s="173"/>
      <c r="EX39" s="173"/>
      <c r="EY39" s="173"/>
      <c r="EZ39" s="173"/>
      <c r="FA39" s="173"/>
      <c r="FB39" s="173"/>
      <c r="FC39" s="173"/>
      <c r="FD39" s="173"/>
      <c r="FE39" s="173"/>
      <c r="FF39" s="173"/>
      <c r="FG39" s="173"/>
      <c r="FH39" s="173"/>
      <c r="FI39" s="173"/>
      <c r="FJ39" s="173"/>
      <c r="FK39" s="173"/>
      <c r="FL39" s="173"/>
      <c r="FM39" s="173"/>
      <c r="FN39" s="173"/>
      <c r="FO39" s="173"/>
      <c r="FP39" s="173"/>
      <c r="FQ39" s="173"/>
      <c r="FR39" s="173"/>
      <c r="FS39" s="173"/>
      <c r="FT39" s="173"/>
      <c r="FU39" s="173"/>
      <c r="FV39" s="173"/>
      <c r="FW39" s="173"/>
      <c r="FX39" s="173"/>
      <c r="FY39" s="173"/>
      <c r="FZ39" s="173"/>
      <c r="GA39" s="173"/>
      <c r="GB39" s="173"/>
      <c r="GC39" s="173"/>
      <c r="GD39" s="173"/>
      <c r="GE39" s="173"/>
      <c r="GF39" s="173"/>
      <c r="GG39" s="173"/>
      <c r="GH39" s="173"/>
      <c r="GI39" s="173"/>
      <c r="GJ39" s="173"/>
      <c r="GK39" s="173"/>
      <c r="GL39" s="173"/>
      <c r="GM39" s="173"/>
      <c r="GN39" s="173"/>
      <c r="GO39" s="173"/>
    </row>
    <row r="40" spans="1:197" s="24" customFormat="1" ht="13.5" x14ac:dyDescent="0.2">
      <c r="A40" s="140"/>
      <c r="B40" s="168"/>
      <c r="C40" s="148" t="s">
        <v>78</v>
      </c>
      <c r="D40" s="149"/>
      <c r="E40" s="134"/>
      <c r="F40" s="149"/>
      <c r="G40" s="150"/>
      <c r="H40" s="147"/>
      <c r="I40" s="22"/>
      <c r="J40" s="22"/>
      <c r="K40" s="156"/>
      <c r="L40" s="157"/>
      <c r="M40" s="158"/>
      <c r="N40" s="158"/>
      <c r="O40" s="158"/>
      <c r="P40" s="159"/>
    </row>
    <row r="41" spans="1:197" s="173" customFormat="1" ht="13.5" x14ac:dyDescent="0.2">
      <c r="A41" s="154">
        <v>21</v>
      </c>
      <c r="B41" s="169" t="s">
        <v>50</v>
      </c>
      <c r="C41" s="171" t="s">
        <v>79</v>
      </c>
      <c r="D41" s="160" t="s">
        <v>40</v>
      </c>
      <c r="E41" s="183">
        <v>1</v>
      </c>
      <c r="F41" s="162"/>
      <c r="G41" s="25"/>
      <c r="H41" s="147"/>
      <c r="I41" s="22"/>
      <c r="J41" s="155"/>
      <c r="K41" s="156"/>
      <c r="L41" s="157"/>
      <c r="M41" s="158"/>
      <c r="N41" s="158"/>
      <c r="O41" s="158"/>
      <c r="P41" s="159"/>
    </row>
    <row r="42" spans="1:197" s="164" customFormat="1" ht="25.5" x14ac:dyDescent="0.2">
      <c r="A42" s="145">
        <v>22</v>
      </c>
      <c r="B42" s="169" t="s">
        <v>50</v>
      </c>
      <c r="C42" s="184" t="s">
        <v>80</v>
      </c>
      <c r="D42" s="160" t="s">
        <v>40</v>
      </c>
      <c r="E42" s="170">
        <v>1</v>
      </c>
      <c r="F42" s="160"/>
      <c r="G42" s="25"/>
      <c r="H42" s="147"/>
      <c r="I42" s="22"/>
      <c r="J42" s="155"/>
      <c r="K42" s="156"/>
      <c r="L42" s="157"/>
      <c r="M42" s="158"/>
      <c r="N42" s="158"/>
      <c r="O42" s="158"/>
      <c r="P42" s="159"/>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5"/>
      <c r="AV42" s="165"/>
      <c r="AW42" s="165"/>
      <c r="AX42" s="165"/>
      <c r="AY42" s="165"/>
      <c r="AZ42" s="165"/>
      <c r="BA42" s="165"/>
      <c r="BB42" s="165"/>
      <c r="BC42" s="165"/>
      <c r="BD42" s="165"/>
      <c r="BE42" s="165"/>
      <c r="BF42" s="165"/>
      <c r="BG42" s="165"/>
      <c r="BH42" s="165"/>
      <c r="BI42" s="165"/>
      <c r="BJ42" s="165"/>
      <c r="BK42" s="165"/>
      <c r="BL42" s="165"/>
      <c r="BM42" s="165"/>
      <c r="BN42" s="165"/>
      <c r="BO42" s="165"/>
      <c r="BP42" s="165"/>
      <c r="BQ42" s="165"/>
      <c r="BR42" s="165"/>
      <c r="BS42" s="165"/>
      <c r="BT42" s="165"/>
      <c r="BU42" s="165"/>
      <c r="BV42" s="165"/>
      <c r="BW42" s="165"/>
      <c r="BX42" s="165"/>
      <c r="BY42" s="165"/>
      <c r="BZ42" s="165"/>
      <c r="CA42" s="165"/>
      <c r="CB42" s="165"/>
      <c r="CC42" s="165"/>
      <c r="CD42" s="165"/>
      <c r="CE42" s="165"/>
      <c r="CF42" s="165"/>
      <c r="CG42" s="165"/>
      <c r="CH42" s="165"/>
      <c r="CI42" s="165"/>
      <c r="CJ42" s="165"/>
      <c r="CK42" s="165"/>
      <c r="CL42" s="165"/>
      <c r="CM42" s="165"/>
      <c r="CN42" s="165"/>
      <c r="CO42" s="165"/>
      <c r="CP42" s="165"/>
      <c r="CQ42" s="165"/>
      <c r="CR42" s="165"/>
      <c r="CS42" s="165"/>
      <c r="CT42" s="165"/>
      <c r="CU42" s="165"/>
      <c r="CV42" s="165"/>
      <c r="CW42" s="165"/>
      <c r="CX42" s="165"/>
      <c r="CY42" s="165"/>
      <c r="CZ42" s="165"/>
      <c r="DA42" s="165"/>
      <c r="DB42" s="165"/>
      <c r="DC42" s="165"/>
      <c r="DD42" s="165"/>
      <c r="DE42" s="165"/>
      <c r="DF42" s="165"/>
      <c r="DG42" s="165"/>
      <c r="DH42" s="165"/>
      <c r="DI42" s="165"/>
      <c r="DJ42" s="165"/>
      <c r="DK42" s="165"/>
      <c r="DL42" s="165"/>
      <c r="DM42" s="165"/>
      <c r="DN42" s="165"/>
      <c r="DO42" s="165"/>
      <c r="DP42" s="165"/>
      <c r="DQ42" s="165"/>
      <c r="DR42" s="165"/>
      <c r="DS42" s="165"/>
      <c r="DT42" s="165"/>
      <c r="DU42" s="165"/>
      <c r="DV42" s="165"/>
      <c r="DW42" s="165"/>
      <c r="DX42" s="165"/>
      <c r="DY42" s="165"/>
      <c r="DZ42" s="165"/>
      <c r="EA42" s="165"/>
      <c r="EB42" s="165"/>
      <c r="EC42" s="165"/>
      <c r="ED42" s="165"/>
      <c r="EE42" s="165"/>
      <c r="EF42" s="165"/>
      <c r="EG42" s="165"/>
      <c r="EH42" s="165"/>
      <c r="EI42" s="165"/>
    </row>
    <row r="43" spans="1:197" ht="12" customHeight="1" x14ac:dyDescent="0.2">
      <c r="A43" s="27"/>
      <c r="B43" s="28"/>
      <c r="C43" s="29"/>
      <c r="D43" s="27"/>
      <c r="E43" s="27"/>
      <c r="F43" s="27"/>
      <c r="G43" s="27"/>
      <c r="H43" s="27"/>
      <c r="I43" s="22">
        <v>0</v>
      </c>
      <c r="J43" s="27"/>
      <c r="K43" s="27"/>
      <c r="L43" s="30"/>
      <c r="M43" s="31"/>
      <c r="N43" s="31"/>
      <c r="O43" s="31"/>
      <c r="P43" s="31"/>
    </row>
    <row r="44" spans="1:197" ht="13.5" x14ac:dyDescent="0.2">
      <c r="A44" s="25"/>
      <c r="B44" s="32"/>
      <c r="C44" s="33"/>
      <c r="D44" s="34"/>
      <c r="E44" s="34"/>
      <c r="F44" s="34"/>
      <c r="G44" s="35"/>
      <c r="H44" s="35"/>
      <c r="I44" s="35"/>
      <c r="J44" s="36" t="s">
        <v>48</v>
      </c>
      <c r="K44" s="35"/>
      <c r="L44" s="37">
        <f>SUM(L17:L43)</f>
        <v>0</v>
      </c>
      <c r="M44" s="38">
        <f>SUM(M17:M43)</f>
        <v>0</v>
      </c>
      <c r="N44" s="38">
        <f>SUM(N17:N43)</f>
        <v>0</v>
      </c>
      <c r="O44" s="38">
        <f>SUM(O17:O43)</f>
        <v>0</v>
      </c>
      <c r="P44" s="38">
        <f>SUM(P17:P43)</f>
        <v>0</v>
      </c>
    </row>
    <row r="45" spans="1:197" s="40" customFormat="1" x14ac:dyDescent="0.2">
      <c r="A45" s="39"/>
      <c r="B45" s="2"/>
      <c r="D45" s="13"/>
      <c r="E45" s="13"/>
      <c r="F45" s="13"/>
      <c r="G45" s="5"/>
      <c r="H45" s="5"/>
      <c r="I45" s="13"/>
      <c r="J45" s="41"/>
      <c r="K45" s="5"/>
      <c r="L45" s="42"/>
      <c r="M45" s="43"/>
      <c r="N45" s="43"/>
      <c r="O45" s="43"/>
      <c r="P45" s="43"/>
    </row>
    <row r="46" spans="1:197" s="40" customFormat="1" ht="15" customHeight="1" x14ac:dyDescent="0.2">
      <c r="A46" s="44"/>
      <c r="B46" s="2"/>
      <c r="C46" s="47"/>
      <c r="D46" s="39"/>
      <c r="E46" s="39"/>
      <c r="F46" s="13"/>
      <c r="G46" s="5"/>
      <c r="H46" s="5"/>
      <c r="I46" s="39"/>
      <c r="J46" s="5"/>
      <c r="K46" s="5"/>
      <c r="L46" s="45"/>
      <c r="M46" s="5"/>
      <c r="N46" s="5"/>
      <c r="O46" s="41"/>
      <c r="P46" s="46"/>
    </row>
    <row r="47" spans="1:197" s="48" customFormat="1" x14ac:dyDescent="0.2">
      <c r="A47" s="1"/>
      <c r="B47" s="13"/>
      <c r="C47" s="51" t="s">
        <v>84</v>
      </c>
      <c r="D47" s="51"/>
      <c r="E47" s="3"/>
      <c r="F47" s="13"/>
      <c r="G47" s="3"/>
      <c r="H47" s="3"/>
      <c r="I47" s="52" t="s">
        <v>28</v>
      </c>
      <c r="J47" s="3"/>
      <c r="K47" s="3"/>
      <c r="L47" s="3"/>
      <c r="M47" s="51"/>
      <c r="N47" s="3"/>
      <c r="O47" s="3"/>
      <c r="P47" s="3"/>
    </row>
    <row r="48" spans="1:197" s="48" customFormat="1" x14ac:dyDescent="0.2">
      <c r="A48" s="1"/>
      <c r="B48" s="13"/>
      <c r="C48" s="52" t="s">
        <v>47</v>
      </c>
      <c r="D48" s="3"/>
      <c r="E48" s="3"/>
      <c r="F48" s="13"/>
      <c r="G48" s="3"/>
      <c r="H48" s="3"/>
      <c r="I48" s="3" t="s">
        <v>47</v>
      </c>
      <c r="J48" s="3"/>
      <c r="K48" s="3"/>
      <c r="L48" s="3"/>
      <c r="M48" s="3"/>
      <c r="N48" s="3"/>
      <c r="O48" s="3"/>
      <c r="P48" s="3"/>
    </row>
    <row r="52" spans="3:14" ht="26.25" customHeight="1" x14ac:dyDescent="0.2">
      <c r="C52" s="201" t="s">
        <v>86</v>
      </c>
      <c r="D52" s="202"/>
      <c r="E52" s="202"/>
      <c r="F52" s="202"/>
      <c r="G52" s="202"/>
      <c r="H52" s="202"/>
      <c r="I52" s="202"/>
      <c r="J52" s="202"/>
      <c r="K52" s="202"/>
      <c r="L52" s="202"/>
      <c r="M52" s="202"/>
      <c r="N52" s="202"/>
    </row>
    <row r="53" spans="3:14" x14ac:dyDescent="0.2">
      <c r="C53" s="185" t="s">
        <v>87</v>
      </c>
    </row>
    <row r="54" spans="3:14" x14ac:dyDescent="0.2">
      <c r="C54" s="185" t="s">
        <v>88</v>
      </c>
    </row>
    <row r="55" spans="3:14" x14ac:dyDescent="0.2">
      <c r="C55" s="185" t="s">
        <v>89</v>
      </c>
    </row>
  </sheetData>
  <mergeCells count="19">
    <mergeCell ref="I14:I15"/>
    <mergeCell ref="J14:J15"/>
    <mergeCell ref="K14:K15"/>
    <mergeCell ref="L14:L15"/>
    <mergeCell ref="M14:M15"/>
    <mergeCell ref="C52:N52"/>
    <mergeCell ref="A13:A15"/>
    <mergeCell ref="B13:B15"/>
    <mergeCell ref="C13:C15"/>
    <mergeCell ref="D13:K13"/>
    <mergeCell ref="L13:P13"/>
    <mergeCell ref="D14:D15"/>
    <mergeCell ref="E14:E15"/>
    <mergeCell ref="F14:F15"/>
    <mergeCell ref="G14:G15"/>
    <mergeCell ref="H14:H15"/>
    <mergeCell ref="N14:N15"/>
    <mergeCell ref="O14:O15"/>
    <mergeCell ref="P14:P15"/>
  </mergeCells>
  <conditionalFormatting sqref="D29">
    <cfRule type="cellIs" dxfId="1" priority="39" stopIfTrue="1" operator="equal">
      <formula>0</formula>
    </cfRule>
    <cfRule type="expression" dxfId="0" priority="40" stopIfTrue="1">
      <formula>#DIV/0!</formula>
    </cfRule>
  </conditionalFormatting>
  <printOptions horizontalCentered="1"/>
  <pageMargins left="0" right="0" top="0.98425196850393704" bottom="0.78740157480314965" header="0.31496062992125984" footer="0.31496062992125984"/>
  <pageSetup paperSize="9" scale="85" orientation="landscape"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3</vt:i4>
      </vt:variant>
      <vt:variant>
        <vt:lpstr>Diapazoni ar nosaukumiem</vt:lpstr>
      </vt:variant>
      <vt:variant>
        <vt:i4>4</vt:i4>
      </vt:variant>
    </vt:vector>
  </HeadingPairs>
  <TitlesOfParts>
    <vt:vector size="7" baseType="lpstr">
      <vt:lpstr>Būvniecības KOPTĀME </vt:lpstr>
      <vt:lpstr>Kopsavilkums Nr.1.</vt:lpstr>
      <vt:lpstr>Tāme Nr.1 BK, AR</vt:lpstr>
      <vt:lpstr>'Būvniecības KOPTĀME '!Drukas_apgabals</vt:lpstr>
      <vt:lpstr>'Kopsavilkums Nr.1.'!Drukas_apgabals</vt:lpstr>
      <vt:lpstr>'Tāme Nr.1 BK, AR'!Drukas_apgabals</vt:lpstr>
      <vt:lpstr>'Tāme Nr.1 BK, AR'!Drukāt_virsrakstus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Uģis Seļecovs</dc:creator>
  <cp:lastModifiedBy>Inga Frolova</cp:lastModifiedBy>
  <cp:lastPrinted>2020-11-24T16:18:30Z</cp:lastPrinted>
  <dcterms:created xsi:type="dcterms:W3CDTF">2011-10-22T10:15:03Z</dcterms:created>
  <dcterms:modified xsi:type="dcterms:W3CDTF">2025-09-19T07:06:52Z</dcterms:modified>
</cp:coreProperties>
</file>