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G:\PersonInfo\EKON\Dokumenti\DavisG\Iepirkumi\"/>
    </mc:Choice>
  </mc:AlternateContent>
  <xr:revisionPtr revIDLastSave="0" documentId="13_ncr:1_{E3C0ED1D-0259-42E3-9745-5A9A4B914BBE}" xr6:coauthVersionLast="47" xr6:coauthVersionMax="47" xr10:uidLastSave="{00000000-0000-0000-0000-000000000000}"/>
  <bookViews>
    <workbookView xWindow="-108" yWindow="-108" windowWidth="23256" windowHeight="12576" tabRatio="704" xr2:uid="{00000000-000D-0000-FFFF-FFFF00000000}"/>
  </bookViews>
  <sheets>
    <sheet name="KOPT" sheetId="153" r:id="rId1"/>
    <sheet name="KOPS" sheetId="150" r:id="rId2"/>
    <sheet name="DEM" sheetId="149" r:id="rId3"/>
    <sheet name="Ž" sheetId="154" r:id="rId4"/>
    <sheet name="EST" sheetId="155" r:id="rId5"/>
    <sheet name="TER" sheetId="156" r:id="rId6"/>
  </sheets>
  <definedNames>
    <definedName name="_xlnm.Print_Area" localSheetId="2">DEM!$A$1:$O$24</definedName>
    <definedName name="_xlnm.Print_Area" localSheetId="4">EST!$A$1:$O$97</definedName>
    <definedName name="_xlnm.Print_Area" localSheetId="1">KOPS!$A$1:$H$26</definedName>
    <definedName name="_xlnm.Print_Area" localSheetId="0">KOPT!$A$1:$D$20</definedName>
    <definedName name="_xlnm.Print_Area" localSheetId="5">TER!$A$1:$O$33</definedName>
    <definedName name="_xlnm.Print_Area" localSheetId="3">Ž!$A$1:$O$29</definedName>
    <definedName name="_xlnm.Print_Titles" localSheetId="2">DEM!$9:$11</definedName>
    <definedName name="_xlnm.Print_Titles" localSheetId="4">EST!$9:$11</definedName>
    <definedName name="_xlnm.Print_Titles" localSheetId="1">KOPS!$9:$10</definedName>
    <definedName name="_xlnm.Print_Titles" localSheetId="0">KOPT!$6:$8</definedName>
    <definedName name="_xlnm.Print_Titles" localSheetId="5">TER!$9:$11</definedName>
    <definedName name="_xlnm.Print_Titles" localSheetId="3">Ž!$9:$11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53" l="1"/>
  <c r="G16" i="155"/>
  <c r="J16" i="155" s="1"/>
  <c r="K16" i="155"/>
  <c r="L16" i="155"/>
  <c r="O16" i="155" s="1"/>
  <c r="M16" i="155"/>
  <c r="N16" i="155"/>
  <c r="G17" i="155"/>
  <c r="J17" i="155"/>
  <c r="K17" i="155"/>
  <c r="L17" i="155"/>
  <c r="O17" i="155" s="1"/>
  <c r="M17" i="155"/>
  <c r="N17" i="155"/>
  <c r="G18" i="155"/>
  <c r="J18" i="155"/>
  <c r="K18" i="155"/>
  <c r="L18" i="155"/>
  <c r="O18" i="155" s="1"/>
  <c r="M18" i="155"/>
  <c r="N18" i="155"/>
  <c r="G20" i="155"/>
  <c r="L20" i="155" s="1"/>
  <c r="O20" i="155" s="1"/>
  <c r="J20" i="155"/>
  <c r="K20" i="155"/>
  <c r="M20" i="155"/>
  <c r="N20" i="155"/>
  <c r="G21" i="155"/>
  <c r="J21" i="155" s="1"/>
  <c r="K21" i="155"/>
  <c r="M21" i="155"/>
  <c r="N21" i="155"/>
  <c r="G22" i="155"/>
  <c r="J22" i="155" s="1"/>
  <c r="K22" i="155"/>
  <c r="L22" i="155"/>
  <c r="O22" i="155" s="1"/>
  <c r="M22" i="155"/>
  <c r="N22" i="155"/>
  <c r="G23" i="155"/>
  <c r="J23" i="155"/>
  <c r="K23" i="155"/>
  <c r="L23" i="155"/>
  <c r="O23" i="155" s="1"/>
  <c r="M23" i="155"/>
  <c r="N23" i="155"/>
  <c r="G26" i="155"/>
  <c r="L26" i="155" s="1"/>
  <c r="O26" i="155" s="1"/>
  <c r="J26" i="155"/>
  <c r="K26" i="155"/>
  <c r="M26" i="155"/>
  <c r="N26" i="155"/>
  <c r="G27" i="155"/>
  <c r="J27" i="155" s="1"/>
  <c r="K27" i="155"/>
  <c r="M27" i="155"/>
  <c r="N27" i="155"/>
  <c r="G28" i="155"/>
  <c r="J28" i="155" s="1"/>
  <c r="K28" i="155"/>
  <c r="L28" i="155"/>
  <c r="O28" i="155" s="1"/>
  <c r="M28" i="155"/>
  <c r="N28" i="155"/>
  <c r="G29" i="155"/>
  <c r="J29" i="155"/>
  <c r="K29" i="155"/>
  <c r="L29" i="155"/>
  <c r="O29" i="155" s="1"/>
  <c r="M29" i="155"/>
  <c r="N29" i="155"/>
  <c r="G30" i="155"/>
  <c r="J30" i="155"/>
  <c r="K30" i="155"/>
  <c r="L30" i="155"/>
  <c r="O30" i="155" s="1"/>
  <c r="M30" i="155"/>
  <c r="N30" i="155"/>
  <c r="G31" i="155"/>
  <c r="L31" i="155" s="1"/>
  <c r="O31" i="155" s="1"/>
  <c r="J31" i="155"/>
  <c r="K31" i="155"/>
  <c r="M31" i="155"/>
  <c r="N31" i="155"/>
  <c r="G32" i="155"/>
  <c r="L32" i="155" s="1"/>
  <c r="O32" i="155" s="1"/>
  <c r="J32" i="155"/>
  <c r="K32" i="155"/>
  <c r="M32" i="155"/>
  <c r="N32" i="155"/>
  <c r="G33" i="155"/>
  <c r="J33" i="155" s="1"/>
  <c r="K33" i="155"/>
  <c r="M33" i="155"/>
  <c r="N33" i="155"/>
  <c r="G34" i="155"/>
  <c r="J34" i="155" s="1"/>
  <c r="K34" i="155"/>
  <c r="L34" i="155"/>
  <c r="O34" i="155" s="1"/>
  <c r="M34" i="155"/>
  <c r="N34" i="155"/>
  <c r="G35" i="155"/>
  <c r="J35" i="155"/>
  <c r="K35" i="155"/>
  <c r="L35" i="155"/>
  <c r="O35" i="155" s="1"/>
  <c r="M35" i="155"/>
  <c r="N35" i="155"/>
  <c r="G37" i="155"/>
  <c r="L37" i="155" s="1"/>
  <c r="O37" i="155" s="1"/>
  <c r="J37" i="155"/>
  <c r="K37" i="155"/>
  <c r="M37" i="155"/>
  <c r="N37" i="155"/>
  <c r="G38" i="155"/>
  <c r="L38" i="155" s="1"/>
  <c r="O38" i="155" s="1"/>
  <c r="J38" i="155"/>
  <c r="K38" i="155"/>
  <c r="M38" i="155"/>
  <c r="N38" i="155"/>
  <c r="G39" i="155"/>
  <c r="J39" i="155" s="1"/>
  <c r="K39" i="155"/>
  <c r="M39" i="155"/>
  <c r="N39" i="155"/>
  <c r="G40" i="155"/>
  <c r="J40" i="155"/>
  <c r="K40" i="155"/>
  <c r="L40" i="155"/>
  <c r="O40" i="155" s="1"/>
  <c r="M40" i="155"/>
  <c r="N40" i="155"/>
  <c r="G41" i="155"/>
  <c r="J41" i="155"/>
  <c r="K41" i="155"/>
  <c r="L41" i="155"/>
  <c r="O41" i="155" s="1"/>
  <c r="M41" i="155"/>
  <c r="N41" i="155"/>
  <c r="G42" i="155"/>
  <c r="J42" i="155"/>
  <c r="K42" i="155"/>
  <c r="L42" i="155"/>
  <c r="O42" i="155" s="1"/>
  <c r="M42" i="155"/>
  <c r="N42" i="155"/>
  <c r="G43" i="155"/>
  <c r="L43" i="155" s="1"/>
  <c r="O43" i="155" s="1"/>
  <c r="J43" i="155"/>
  <c r="K43" i="155"/>
  <c r="M43" i="155"/>
  <c r="N43" i="155"/>
  <c r="G44" i="155"/>
  <c r="L44" i="155" s="1"/>
  <c r="O44" i="155" s="1"/>
  <c r="J44" i="155"/>
  <c r="K44" i="155"/>
  <c r="M44" i="155"/>
  <c r="N44" i="155"/>
  <c r="G46" i="155"/>
  <c r="J46" i="155"/>
  <c r="K46" i="155"/>
  <c r="L46" i="155"/>
  <c r="O46" i="155" s="1"/>
  <c r="M46" i="155"/>
  <c r="N46" i="155"/>
  <c r="G47" i="155"/>
  <c r="J47" i="155"/>
  <c r="K47" i="155"/>
  <c r="L47" i="155"/>
  <c r="O47" i="155" s="1"/>
  <c r="M47" i="155"/>
  <c r="N47" i="155"/>
  <c r="G48" i="155"/>
  <c r="J48" i="155"/>
  <c r="K48" i="155"/>
  <c r="L48" i="155"/>
  <c r="O48" i="155" s="1"/>
  <c r="M48" i="155"/>
  <c r="N48" i="155"/>
  <c r="G49" i="155"/>
  <c r="L49" i="155" s="1"/>
  <c r="O49" i="155" s="1"/>
  <c r="J49" i="155"/>
  <c r="K49" i="155"/>
  <c r="M49" i="155"/>
  <c r="N49" i="155"/>
  <c r="G50" i="155"/>
  <c r="L50" i="155" s="1"/>
  <c r="O50" i="155" s="1"/>
  <c r="J50" i="155"/>
  <c r="K50" i="155"/>
  <c r="M50" i="155"/>
  <c r="N50" i="155"/>
  <c r="G51" i="155"/>
  <c r="J51" i="155" s="1"/>
  <c r="K51" i="155"/>
  <c r="M51" i="155"/>
  <c r="N51" i="155"/>
  <c r="G52" i="155"/>
  <c r="J52" i="155"/>
  <c r="K52" i="155"/>
  <c r="L52" i="155"/>
  <c r="O52" i="155" s="1"/>
  <c r="M52" i="155"/>
  <c r="N52" i="155"/>
  <c r="G53" i="155"/>
  <c r="J53" i="155"/>
  <c r="K53" i="155"/>
  <c r="L53" i="155"/>
  <c r="O53" i="155" s="1"/>
  <c r="M53" i="155"/>
  <c r="N53" i="155"/>
  <c r="G55" i="155"/>
  <c r="L55" i="155" s="1"/>
  <c r="O55" i="155" s="1"/>
  <c r="J55" i="155"/>
  <c r="K55" i="155"/>
  <c r="M55" i="155"/>
  <c r="N55" i="155"/>
  <c r="G56" i="155"/>
  <c r="L56" i="155" s="1"/>
  <c r="O56" i="155" s="1"/>
  <c r="J56" i="155"/>
  <c r="K56" i="155"/>
  <c r="M56" i="155"/>
  <c r="N56" i="155"/>
  <c r="G57" i="155"/>
  <c r="J57" i="155" s="1"/>
  <c r="K57" i="155"/>
  <c r="M57" i="155"/>
  <c r="N57" i="155"/>
  <c r="G58" i="155"/>
  <c r="J58" i="155"/>
  <c r="K58" i="155"/>
  <c r="L58" i="155"/>
  <c r="O58" i="155" s="1"/>
  <c r="M58" i="155"/>
  <c r="N58" i="155"/>
  <c r="G59" i="155"/>
  <c r="J59" i="155"/>
  <c r="K59" i="155"/>
  <c r="L59" i="155"/>
  <c r="O59" i="155" s="1"/>
  <c r="M59" i="155"/>
  <c r="N59" i="155"/>
  <c r="G60" i="155"/>
  <c r="J60" i="155"/>
  <c r="K60" i="155"/>
  <c r="L60" i="155"/>
  <c r="O60" i="155" s="1"/>
  <c r="M60" i="155"/>
  <c r="N60" i="155"/>
  <c r="G61" i="155"/>
  <c r="L61" i="155" s="1"/>
  <c r="O61" i="155" s="1"/>
  <c r="J61" i="155"/>
  <c r="K61" i="155"/>
  <c r="M61" i="155"/>
  <c r="N61" i="155"/>
  <c r="G62" i="155"/>
  <c r="L62" i="155" s="1"/>
  <c r="O62" i="155" s="1"/>
  <c r="J62" i="155"/>
  <c r="K62" i="155"/>
  <c r="M62" i="155"/>
  <c r="N62" i="155"/>
  <c r="G63" i="155"/>
  <c r="J63" i="155" s="1"/>
  <c r="K63" i="155"/>
  <c r="M63" i="155"/>
  <c r="N63" i="155"/>
  <c r="G64" i="155"/>
  <c r="J64" i="155"/>
  <c r="K64" i="155"/>
  <c r="L64" i="155"/>
  <c r="O64" i="155" s="1"/>
  <c r="M64" i="155"/>
  <c r="N64" i="155"/>
  <c r="G65" i="155"/>
  <c r="J65" i="155"/>
  <c r="K65" i="155"/>
  <c r="L65" i="155"/>
  <c r="O65" i="155" s="1"/>
  <c r="M65" i="155"/>
  <c r="N65" i="155"/>
  <c r="G67" i="155"/>
  <c r="L67" i="155" s="1"/>
  <c r="O67" i="155" s="1"/>
  <c r="J67" i="155"/>
  <c r="K67" i="155"/>
  <c r="M67" i="155"/>
  <c r="N67" i="155"/>
  <c r="G68" i="155"/>
  <c r="L68" i="155" s="1"/>
  <c r="O68" i="155" s="1"/>
  <c r="J68" i="155"/>
  <c r="K68" i="155"/>
  <c r="M68" i="155"/>
  <c r="N68" i="155"/>
  <c r="G69" i="155"/>
  <c r="J69" i="155" s="1"/>
  <c r="K69" i="155"/>
  <c r="M69" i="155"/>
  <c r="N69" i="155"/>
  <c r="G70" i="155"/>
  <c r="J70" i="155"/>
  <c r="K70" i="155"/>
  <c r="L70" i="155"/>
  <c r="O70" i="155" s="1"/>
  <c r="M70" i="155"/>
  <c r="N70" i="155"/>
  <c r="G71" i="155"/>
  <c r="J71" i="155"/>
  <c r="K71" i="155"/>
  <c r="L71" i="155"/>
  <c r="O71" i="155" s="1"/>
  <c r="M71" i="155"/>
  <c r="N71" i="155"/>
  <c r="G72" i="155"/>
  <c r="J72" i="155"/>
  <c r="K72" i="155"/>
  <c r="L72" i="155"/>
  <c r="O72" i="155" s="1"/>
  <c r="M72" i="155"/>
  <c r="N72" i="155"/>
  <c r="G73" i="155"/>
  <c r="L73" i="155" s="1"/>
  <c r="O73" i="155" s="1"/>
  <c r="J73" i="155"/>
  <c r="K73" i="155"/>
  <c r="M73" i="155"/>
  <c r="N73" i="155"/>
  <c r="G74" i="155"/>
  <c r="L74" i="155" s="1"/>
  <c r="O74" i="155" s="1"/>
  <c r="J74" i="155"/>
  <c r="K74" i="155"/>
  <c r="M74" i="155"/>
  <c r="N74" i="155"/>
  <c r="G75" i="155"/>
  <c r="J75" i="155" s="1"/>
  <c r="K75" i="155"/>
  <c r="M75" i="155"/>
  <c r="N75" i="155"/>
  <c r="G76" i="155"/>
  <c r="J76" i="155" s="1"/>
  <c r="K76" i="155"/>
  <c r="L76" i="155"/>
  <c r="O76" i="155" s="1"/>
  <c r="M76" i="155"/>
  <c r="N76" i="155"/>
  <c r="G78" i="155"/>
  <c r="J78" i="155"/>
  <c r="K78" i="155"/>
  <c r="L78" i="155"/>
  <c r="O78" i="155" s="1"/>
  <c r="M78" i="155"/>
  <c r="N78" i="155"/>
  <c r="G80" i="155"/>
  <c r="L80" i="155" s="1"/>
  <c r="O80" i="155" s="1"/>
  <c r="J80" i="155"/>
  <c r="K80" i="155"/>
  <c r="M80" i="155"/>
  <c r="N80" i="155"/>
  <c r="G81" i="155"/>
  <c r="J81" i="155" s="1"/>
  <c r="K81" i="155"/>
  <c r="M81" i="155"/>
  <c r="N81" i="155"/>
  <c r="G82" i="155"/>
  <c r="J82" i="155" s="1"/>
  <c r="K82" i="155"/>
  <c r="L82" i="155"/>
  <c r="O82" i="155" s="1"/>
  <c r="M82" i="155"/>
  <c r="N82" i="155"/>
  <c r="G83" i="155"/>
  <c r="J83" i="155"/>
  <c r="K83" i="155"/>
  <c r="L83" i="155"/>
  <c r="O83" i="155" s="1"/>
  <c r="M83" i="155"/>
  <c r="N83" i="155"/>
  <c r="G84" i="155"/>
  <c r="J84" i="155"/>
  <c r="K84" i="155"/>
  <c r="L84" i="155"/>
  <c r="O84" i="155" s="1"/>
  <c r="M84" i="155"/>
  <c r="N84" i="155"/>
  <c r="G85" i="155"/>
  <c r="L85" i="155" s="1"/>
  <c r="O85" i="155" s="1"/>
  <c r="J85" i="155"/>
  <c r="K85" i="155"/>
  <c r="M85" i="155"/>
  <c r="N85" i="155"/>
  <c r="G86" i="155"/>
  <c r="L86" i="155" s="1"/>
  <c r="O86" i="155" s="1"/>
  <c r="J86" i="155"/>
  <c r="K86" i="155"/>
  <c r="M86" i="155"/>
  <c r="N86" i="155"/>
  <c r="G87" i="155"/>
  <c r="J87" i="155" s="1"/>
  <c r="K87" i="155"/>
  <c r="M87" i="155"/>
  <c r="N87" i="155"/>
  <c r="G89" i="155"/>
  <c r="J89" i="155"/>
  <c r="K89" i="155"/>
  <c r="L89" i="155"/>
  <c r="O89" i="155" s="1"/>
  <c r="M89" i="155"/>
  <c r="N89" i="155"/>
  <c r="G90" i="155"/>
  <c r="J90" i="155"/>
  <c r="K90" i="155"/>
  <c r="L90" i="155"/>
  <c r="O90" i="155" s="1"/>
  <c r="M90" i="155"/>
  <c r="N90" i="155"/>
  <c r="L75" i="155" l="1"/>
  <c r="O75" i="155" s="1"/>
  <c r="L69" i="155"/>
  <c r="O69" i="155" s="1"/>
  <c r="L51" i="155"/>
  <c r="O51" i="155" s="1"/>
  <c r="L33" i="155"/>
  <c r="O33" i="155" s="1"/>
  <c r="L21" i="155"/>
  <c r="O21" i="155" s="1"/>
  <c r="L87" i="155"/>
  <c r="O87" i="155" s="1"/>
  <c r="L81" i="155"/>
  <c r="O81" i="155" s="1"/>
  <c r="L63" i="155"/>
  <c r="O63" i="155" s="1"/>
  <c r="L57" i="155"/>
  <c r="O57" i="155" s="1"/>
  <c r="L39" i="155"/>
  <c r="O39" i="155" s="1"/>
  <c r="L27" i="155"/>
  <c r="O27" i="155" s="1"/>
  <c r="K24" i="154"/>
  <c r="L24" i="154"/>
  <c r="M24" i="154"/>
  <c r="J14" i="154"/>
  <c r="K14" i="154"/>
  <c r="L14" i="154"/>
  <c r="M14" i="154"/>
  <c r="N14" i="154"/>
  <c r="O14" i="154"/>
  <c r="J15" i="154"/>
  <c r="K15" i="154"/>
  <c r="L15" i="154"/>
  <c r="M15" i="154"/>
  <c r="N15" i="154"/>
  <c r="O15" i="154"/>
  <c r="J17" i="154"/>
  <c r="K17" i="154"/>
  <c r="L17" i="154"/>
  <c r="M17" i="154"/>
  <c r="N17" i="154"/>
  <c r="O17" i="154"/>
  <c r="J18" i="154"/>
  <c r="K18" i="154"/>
  <c r="L18" i="154"/>
  <c r="M18" i="154"/>
  <c r="N18" i="154"/>
  <c r="O18" i="154"/>
  <c r="J19" i="154"/>
  <c r="K19" i="154"/>
  <c r="L19" i="154"/>
  <c r="M19" i="154"/>
  <c r="N19" i="154"/>
  <c r="O19" i="154"/>
  <c r="J20" i="154"/>
  <c r="K20" i="154"/>
  <c r="L20" i="154"/>
  <c r="M20" i="154"/>
  <c r="N20" i="154"/>
  <c r="O20" i="154"/>
  <c r="J21" i="154"/>
  <c r="K21" i="154"/>
  <c r="L21" i="154"/>
  <c r="M21" i="154"/>
  <c r="N21" i="154"/>
  <c r="O21" i="154"/>
  <c r="J22" i="154"/>
  <c r="K22" i="154"/>
  <c r="L22" i="154"/>
  <c r="M22" i="154"/>
  <c r="N22" i="154"/>
  <c r="O22" i="154"/>
  <c r="G14" i="154"/>
  <c r="G15" i="154"/>
  <c r="G17" i="154"/>
  <c r="G18" i="154"/>
  <c r="G19" i="154"/>
  <c r="G20" i="154"/>
  <c r="G21" i="154"/>
  <c r="G22" i="154"/>
  <c r="O19" i="149"/>
  <c r="O14" i="149"/>
  <c r="O15" i="149"/>
  <c r="O16" i="149"/>
  <c r="O17" i="149"/>
  <c r="N14" i="149"/>
  <c r="N15" i="149"/>
  <c r="N16" i="149"/>
  <c r="N17" i="149"/>
  <c r="M14" i="149"/>
  <c r="M15" i="149"/>
  <c r="M16" i="149"/>
  <c r="M17" i="149"/>
  <c r="L14" i="149"/>
  <c r="L15" i="149"/>
  <c r="L16" i="149"/>
  <c r="L17" i="149"/>
  <c r="K14" i="149"/>
  <c r="K15" i="149"/>
  <c r="K16" i="149"/>
  <c r="K17" i="149"/>
  <c r="J14" i="149"/>
  <c r="J15" i="149"/>
  <c r="J16" i="149"/>
  <c r="J17" i="149"/>
  <c r="G14" i="149"/>
  <c r="G15" i="149"/>
  <c r="G16" i="149"/>
  <c r="G17" i="149"/>
  <c r="G13" i="149"/>
  <c r="H14" i="150"/>
  <c r="F14" i="150"/>
  <c r="G14" i="150"/>
  <c r="E14" i="150"/>
  <c r="D14" i="150" s="1"/>
  <c r="N14" i="156"/>
  <c r="O14" i="156"/>
  <c r="N15" i="156"/>
  <c r="O15" i="156"/>
  <c r="N16" i="156"/>
  <c r="O16" i="156"/>
  <c r="N18" i="156"/>
  <c r="O18" i="156"/>
  <c r="N19" i="156"/>
  <c r="O19" i="156"/>
  <c r="N20" i="156"/>
  <c r="O20" i="156"/>
  <c r="N21" i="156"/>
  <c r="O21" i="156"/>
  <c r="N23" i="156"/>
  <c r="O23" i="156"/>
  <c r="N25" i="156"/>
  <c r="O25" i="156"/>
  <c r="N26" i="156"/>
  <c r="O26" i="156"/>
  <c r="M14" i="156"/>
  <c r="M15" i="156"/>
  <c r="M16" i="156"/>
  <c r="M18" i="156"/>
  <c r="M19" i="156"/>
  <c r="M20" i="156"/>
  <c r="M21" i="156"/>
  <c r="M23" i="156"/>
  <c r="M25" i="156"/>
  <c r="M26" i="156"/>
  <c r="L14" i="156"/>
  <c r="L15" i="156"/>
  <c r="L16" i="156"/>
  <c r="L18" i="156"/>
  <c r="L19" i="156"/>
  <c r="L20" i="156"/>
  <c r="L21" i="156"/>
  <c r="L23" i="156"/>
  <c r="L25" i="156"/>
  <c r="L26" i="156"/>
  <c r="K14" i="156"/>
  <c r="K15" i="156"/>
  <c r="K16" i="156"/>
  <c r="K18" i="156"/>
  <c r="K19" i="156"/>
  <c r="K20" i="156"/>
  <c r="K21" i="156"/>
  <c r="K23" i="156"/>
  <c r="K25" i="156"/>
  <c r="K26" i="156"/>
  <c r="J26" i="156"/>
  <c r="J25" i="156"/>
  <c r="J23" i="156"/>
  <c r="J21" i="156"/>
  <c r="J20" i="156"/>
  <c r="J19" i="156"/>
  <c r="J18" i="156"/>
  <c r="J16" i="156"/>
  <c r="J15" i="156"/>
  <c r="J14" i="156"/>
  <c r="G14" i="156"/>
  <c r="G15" i="156"/>
  <c r="G16" i="156"/>
  <c r="G18" i="156"/>
  <c r="G19" i="156"/>
  <c r="G20" i="156"/>
  <c r="G21" i="156"/>
  <c r="G23" i="156"/>
  <c r="G25" i="156"/>
  <c r="G26" i="156"/>
  <c r="D19" i="156" l="1"/>
  <c r="D18" i="156"/>
  <c r="D20" i="156"/>
  <c r="D13" i="156"/>
  <c r="M13" i="156" s="1"/>
  <c r="D15" i="156"/>
  <c r="G13" i="156"/>
  <c r="M14" i="155"/>
  <c r="K14" i="155"/>
  <c r="G14" i="155"/>
  <c r="L14" i="155" s="1"/>
  <c r="M13" i="149"/>
  <c r="K13" i="149"/>
  <c r="L13" i="149"/>
  <c r="K92" i="155" l="1"/>
  <c r="H13" i="150" s="1"/>
  <c r="M92" i="155"/>
  <c r="F13" i="150" s="1"/>
  <c r="L13" i="156"/>
  <c r="K13" i="156"/>
  <c r="D14" i="156"/>
  <c r="L92" i="155"/>
  <c r="E13" i="150" s="1"/>
  <c r="N13" i="156" l="1"/>
  <c r="O13" i="156" s="1"/>
  <c r="J13" i="156"/>
  <c r="N14" i="155"/>
  <c r="J14" i="155"/>
  <c r="J13" i="149"/>
  <c r="N13" i="149"/>
  <c r="O13" i="149" s="1"/>
  <c r="O14" i="155" l="1"/>
  <c r="N92" i="155"/>
  <c r="M13" i="154"/>
  <c r="K13" i="154"/>
  <c r="G13" i="154"/>
  <c r="N13" i="154" s="1"/>
  <c r="O92" i="155" l="1"/>
  <c r="G13" i="150"/>
  <c r="D13" i="150" s="1"/>
  <c r="L13" i="154"/>
  <c r="O13" i="154" s="1"/>
  <c r="J13" i="154"/>
  <c r="C2" i="156" l="1"/>
  <c r="M28" i="156"/>
  <c r="A8" i="156"/>
  <c r="C6" i="156"/>
  <c r="C5" i="156"/>
  <c r="C4" i="156"/>
  <c r="C2" i="155"/>
  <c r="C6" i="155"/>
  <c r="C5" i="155"/>
  <c r="C4" i="155"/>
  <c r="C2" i="154"/>
  <c r="F12" i="150"/>
  <c r="H12" i="150"/>
  <c r="C6" i="154"/>
  <c r="C5" i="154"/>
  <c r="C4" i="154"/>
  <c r="C2" i="149"/>
  <c r="K28" i="156" l="1"/>
  <c r="L28" i="156"/>
  <c r="N28" i="156"/>
  <c r="E12" i="150" l="1"/>
  <c r="N7" i="155" l="1"/>
  <c r="O28" i="156"/>
  <c r="N24" i="154"/>
  <c r="D2" i="150"/>
  <c r="C6" i="149"/>
  <c r="C5" i="149"/>
  <c r="C4" i="149"/>
  <c r="C4" i="153"/>
  <c r="C3" i="153"/>
  <c r="C2" i="153"/>
  <c r="G12" i="150" l="1"/>
  <c r="D12" i="150" s="1"/>
  <c r="O24" i="154"/>
  <c r="C3" i="149"/>
  <c r="C3" i="155"/>
  <c r="C3" i="156"/>
  <c r="C3" i="154"/>
  <c r="N7" i="156"/>
  <c r="N7" i="154" l="1"/>
  <c r="N19" i="149"/>
  <c r="M19" i="149"/>
  <c r="L19" i="149"/>
  <c r="K19" i="149"/>
  <c r="G11" i="150" l="1"/>
  <c r="G15" i="150" s="1"/>
  <c r="F11" i="150"/>
  <c r="F15" i="150" s="1"/>
  <c r="H11" i="150"/>
  <c r="H15" i="150" s="1"/>
  <c r="D7" i="150" s="1"/>
  <c r="E11" i="150"/>
  <c r="D11" i="150" s="1"/>
  <c r="D15" i="150" s="1"/>
  <c r="E15" i="150" l="1"/>
  <c r="D18" i="150"/>
  <c r="D16" i="150"/>
  <c r="D17" i="150" s="1"/>
  <c r="N7" i="149"/>
  <c r="D19" i="150" l="1"/>
  <c r="D9" i="153" l="1"/>
  <c r="D11" i="153" s="1"/>
  <c r="D6" i="150"/>
</calcChain>
</file>

<file path=xl/sharedStrings.xml><?xml version="1.0" encoding="utf-8"?>
<sst xmlns="http://schemas.openxmlformats.org/spreadsheetml/2006/main" count="462" uniqueCount="242">
  <si>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</si>
  <si>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</si>
  <si>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</si>
  <si>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</si>
  <si>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</si>
  <si>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</si>
  <si>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</si>
  <si>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</si>
  <si>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</si>
  <si>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</si>
  <si>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</si>
  <si>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</si>
  <si>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</si>
  <si>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</si>
  <si>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</si>
  <si>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</si>
  <si>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</si>
  <si>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</si>
  <si>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</si>
  <si>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</si>
  <si>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</si>
  <si>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</si>
  <si>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</si>
  <si>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r>
      <t>Objekta izmaksas (</t>
    </r>
    <r>
      <rPr>
        <i/>
        <sz val="10"/>
        <rFont val="Arial"/>
        <family val="2"/>
        <charset val="186"/>
      </rPr>
      <t>euro</t>
    </r>
    <r>
      <rPr>
        <sz val="10"/>
        <rFont val="Arial"/>
        <family val="2"/>
      </rPr>
      <t xml:space="preserve">) </t>
    </r>
  </si>
  <si>
    <r>
      <t xml:space="preserve">Par kopējo summu, </t>
    </r>
    <r>
      <rPr>
        <i/>
        <sz val="11"/>
        <rFont val="Arial"/>
        <family val="2"/>
        <charset val="186"/>
      </rPr>
      <t>euro</t>
    </r>
  </si>
  <si>
    <r>
      <t>Tāmes izmaksas (</t>
    </r>
    <r>
      <rPr>
        <i/>
        <sz val="10"/>
        <rFont val="Arial"/>
        <family val="2"/>
        <charset val="186"/>
      </rPr>
      <t>euro)</t>
    </r>
  </si>
  <si>
    <r>
      <t>Darba alga (</t>
    </r>
    <r>
      <rPr>
        <i/>
        <sz val="10"/>
        <rFont val="Arial"/>
        <family val="2"/>
        <charset val="186"/>
      </rPr>
      <t>euro</t>
    </r>
    <r>
      <rPr>
        <sz val="10"/>
        <rFont val="Arial"/>
        <family val="2"/>
      </rPr>
      <t>)</t>
    </r>
  </si>
  <si>
    <r>
      <t>Mehānismi (</t>
    </r>
    <r>
      <rPr>
        <i/>
        <sz val="10"/>
        <rFont val="Arial"/>
        <family val="2"/>
        <charset val="186"/>
      </rPr>
      <t>euro</t>
    </r>
    <r>
      <rPr>
        <sz val="10"/>
        <rFont val="Arial"/>
        <family val="2"/>
      </rPr>
      <t>)</t>
    </r>
  </si>
  <si>
    <r>
      <t>Tāmes tiešās izmaksas</t>
    </r>
    <r>
      <rPr>
        <i/>
        <sz val="11"/>
        <rFont val="Arial"/>
        <family val="2"/>
        <charset val="186"/>
      </rPr>
      <t xml:space="preserve"> euro</t>
    </r>
    <r>
      <rPr>
        <sz val="11"/>
        <rFont val="Arial"/>
        <family val="2"/>
      </rPr>
      <t xml:space="preserve"> bez PVN</t>
    </r>
  </si>
  <si>
    <t>Darba samaksas likme (euro/h)</t>
  </si>
  <si>
    <t>Darba alga (euro)</t>
  </si>
  <si>
    <t>Mehānismi (euro)</t>
  </si>
  <si>
    <t>Kopā (euro)</t>
  </si>
  <si>
    <t>Summa (euro)</t>
  </si>
  <si>
    <t>BŪVNIECĪBAS KOPTĀME</t>
  </si>
  <si>
    <t xml:space="preserve"> 1-1</t>
  </si>
  <si>
    <t>Būvizstrādājumi  (euro)</t>
  </si>
  <si>
    <r>
      <t>Būvizstrādājumi  (</t>
    </r>
    <r>
      <rPr>
        <i/>
        <sz val="10"/>
        <rFont val="Arial"/>
        <family val="2"/>
        <charset val="186"/>
      </rPr>
      <t>euro</t>
    </r>
    <r>
      <rPr>
        <sz val="10"/>
        <rFont val="Arial"/>
        <family val="2"/>
      </rPr>
      <t xml:space="preserve">) </t>
    </r>
  </si>
  <si>
    <t>Būvdarbu nosaukums</t>
  </si>
  <si>
    <t>Būvdarbu veids vai konstruktīvā elementa nosaukums</t>
  </si>
  <si>
    <t>Pārbaudīja</t>
  </si>
  <si>
    <t>Tiešās izmaksas kopā, t. sk. darba devēja sociālais nodoklis (23,59%)</t>
  </si>
  <si>
    <t>Piezīme. Būvlaukuma izveidošanas un uzturēšanas izmaksas iekļautas virsizdevumos.</t>
  </si>
  <si>
    <t>Demontāžas darbi</t>
  </si>
  <si>
    <t xml:space="preserve"> 2.1</t>
  </si>
  <si>
    <r>
      <t>m</t>
    </r>
    <r>
      <rPr>
        <vertAlign val="superscript"/>
        <sz val="10"/>
        <rFont val="Arial"/>
        <family val="2"/>
      </rPr>
      <t>2</t>
    </r>
  </si>
  <si>
    <r>
      <t>m</t>
    </r>
    <r>
      <rPr>
        <vertAlign val="superscript"/>
        <sz val="10"/>
        <rFont val="Arial"/>
        <family val="2"/>
      </rPr>
      <t>3</t>
    </r>
  </si>
  <si>
    <t xml:space="preserve"> 2.2</t>
  </si>
  <si>
    <t xml:space="preserve"> 2.3</t>
  </si>
  <si>
    <t xml:space="preserve"> 2.4</t>
  </si>
  <si>
    <t xml:space="preserve"> 2.5</t>
  </si>
  <si>
    <t xml:space="preserve"> 2.6</t>
  </si>
  <si>
    <t xml:space="preserve"> 2.7</t>
  </si>
  <si>
    <t xml:space="preserve"> 2.8</t>
  </si>
  <si>
    <t>KOPSAVILKUMA APRĒĶINS  Nr. 1</t>
  </si>
  <si>
    <t>LOKĀLĀ TĀME Nr.1-1</t>
  </si>
  <si>
    <t>BIOLOĢISKĀS ATTĪRĪŠANAS STACIJAS "DAUGAVGRĪVA" OBJEKTA 04B02 NOŽOGOJUMA IZBŪVES PROJEKTS</t>
  </si>
  <si>
    <t>SIA "RĪGAS ŪDENS" BAS "DAUGAVGRĪVA" DZINTARA IELĀ 60, RĪGĀ, LV-1016</t>
  </si>
  <si>
    <t>PR-01/12/21</t>
  </si>
  <si>
    <t>NOŽOGOJUMA IZBŪVE</t>
  </si>
  <si>
    <t xml:space="preserve">DEMONTĀŽAS DARBI </t>
  </si>
  <si>
    <t>ELEKTRONISKO SAKARU TĪKLI</t>
  </si>
  <si>
    <t>TERITORIJAS LABIEKĀRTOJUMS</t>
  </si>
  <si>
    <t xml:space="preserve"> 1-2</t>
  </si>
  <si>
    <t xml:space="preserve"> 1-3</t>
  </si>
  <si>
    <t xml:space="preserve"> 1-4</t>
  </si>
  <si>
    <t>Barjeru demontāža</t>
  </si>
  <si>
    <t>gb</t>
  </si>
  <si>
    <t>Apmaļu demontāža</t>
  </si>
  <si>
    <t>m</t>
  </si>
  <si>
    <t>Demontēto konstrukciju savākšana un aizvešana (k=1,3)</t>
  </si>
  <si>
    <t>LOKĀLĀ TĀME Nr.1-2</t>
  </si>
  <si>
    <t>ŽOGA IZBŪVE</t>
  </si>
  <si>
    <t xml:space="preserve">Tāme sastādīta 2022.gada tirgus cenās, pamatojoties uz GP, TS daļas rasējumiem. </t>
  </si>
  <si>
    <t>Žoga izbūve</t>
  </si>
  <si>
    <t xml:space="preserve">Tāme sastādīta 2022.gada tirgus cenās, pamatojoties uz EST daļas rasējumiem. </t>
  </si>
  <si>
    <t>LOKĀLĀ TĀME Nr.1-3</t>
  </si>
  <si>
    <t>Gājēju ietves bruģis</t>
  </si>
  <si>
    <t>Asfaltbetona segums</t>
  </si>
  <si>
    <t>Apmales</t>
  </si>
  <si>
    <t>Gājēju ietves apmales BR100.20.08 izbūve uz betona C30/37 un šķembu h=10cm pamata</t>
  </si>
  <si>
    <t>Brauktuves apmales BR100.30.15 izbūve uz betona C30/37 un šķembu h=10cm pamata</t>
  </si>
  <si>
    <t>Salizturīgā kārta, h=30cm uz noblietētas esošas grunts</t>
  </si>
  <si>
    <t xml:space="preserve"> 1.1</t>
  </si>
  <si>
    <t>Nesaistītu minerālmateriālu
maisījums 0/45, h=15cm (NIV klase)</t>
  </si>
  <si>
    <t>Sīkšķembu maisījums, fr. 2/5 mm, h=5 cm</t>
  </si>
  <si>
    <t>Betona bruģakmens, h=6cm</t>
  </si>
  <si>
    <t xml:space="preserve"> 1.2</t>
  </si>
  <si>
    <t xml:space="preserve"> 1.3</t>
  </si>
  <si>
    <t xml:space="preserve"> 1.4</t>
  </si>
  <si>
    <t>Nesaistītu minerālmateriālu maisījums 0/56, h=20cm (NIII klase) uz noblietētas esošas grunts</t>
  </si>
  <si>
    <t>Nesaistītu minerālmateriālu
maisījums 0/45, h=12cm (NII klase)</t>
  </si>
  <si>
    <t>Karstais asfalts AC 22 base/bin, h=6cm</t>
  </si>
  <si>
    <t>Karstais asfalts AC 11 surf, h=4cm</t>
  </si>
  <si>
    <t>Zāliens</t>
  </si>
  <si>
    <t xml:space="preserve"> 3.1</t>
  </si>
  <si>
    <t>Zemes darbi</t>
  </si>
  <si>
    <t>Žoga trases nospraušana</t>
  </si>
  <si>
    <t>Ierakums žoga izbūvei</t>
  </si>
  <si>
    <t>Grants piebēršana reljefa izlīdzināšanai</t>
  </si>
  <si>
    <t>Piebērta melnzeme, apsēta ar zāliena sēklām</t>
  </si>
  <si>
    <t xml:space="preserve"> 4.1</t>
  </si>
  <si>
    <t xml:space="preserve"> 4.2</t>
  </si>
  <si>
    <t>METĀLA ŽOGS (2500x1800mm) - "Nylofor 3D Super" no BETAFENCE ražots Beļģijā vai ekvivalents
-Metāla stiegru panelis, metināts un cinkots, PVC pārklājums, taisnstūrveida acs 50x200mm, vertikālo stiegru diametrs
5mm, horizontālo stiegru diametrs 8mm.
- Žoga paneļa augstums uz cieta seguma: 1,8m - virszemes daļa.(Skat. skaidrojošā apraksta pielikumu Nr.1);
- Žoga paneļi pie staba stiprināmi ar cinkota tērauda spec. stiprinājumu, uz visu žoga augstumu paredzēt aptuveni 5
stiprinājumus ar soli ne lielāku kā 0,4m;
- Žogs aprīkots ar vibrokabeli un kabeļa spec. stiprinājumiem;
- Žoga stabi H formas profila caurules stabi "Bekafix" vai ekvivalents, sieniņas biezums 3 mm, stabiņa šķērsgriezums
70x44 mm, cinkots no iekšpuses un no ārpuses, pārklāts ar poliestera (PVC) slāni. (Skat. skaidrojošā apraksta
pielikumu Nr.2);
- Žoga stabiem paredzēt skrūvpāļu pamatus (Skat. skaidrojošā apraksta pielikumu Nr.3).</t>
  </si>
  <si>
    <t>ATVERAMI METĀLA DIVVĒRTŅU VĀRTI 
Vārtu vienas vērtnes izm. 2000x1800mm.
Cinkota tērauda kvadrātcaurules rāmis ar PVC pārklājumu ar tērauda stiegru paneli
ar PVC pārklājumu 2000x1800mm(H) "Nylofor 3D Super" vai ekvivalents, komplektā ar:
- cinkota tērauda stabiem ar PVC pārklājumu H = 2.575m;
- vērtņu cinkota tērauda eņģēm;
- nepieciešamo furnitūru.
Vārtu stabiem paredzēt betona pamatus.
Vārti aprīkoti ar vibrokabeli un kabeļa spec. stiprinājumiem.
Vārtus aprīkot ar zīmi "Auto pret vārtiem nenovietot".
Vārtu veramās daļas zemes laukumu izlīdzināt un segt ar frēzētu asfaltu</t>
  </si>
  <si>
    <t>ATVERAMI METĀLA DIVVĒRTŅU VĀRTI UN VĀRTIŅI
(4000x1800mm + 1000x1800mm)
Vārtu vienas vērtnes izm. 2000x1800mm, vārtiņu izm. 1000x1800mm
Cinkota tērauda kvadrātcaurules rāmis ar PVC pārklājumu ar tērauda stiegru paneli
ar PVC pārklājumu 2000x1800mm(H) "Nylofor 3D Super" vai ekvivalents un vārtiņiem 1000x1800mm(H) "Nylofor 3D
Super " vai ekvivalents, komplektā ar:
- cinkota tērauda stabiem ar PVC pārklājumu H = 2.575m;
- vērtņu cinkota tērauda eņģēm;
- nepieciešamo furnitūru.
Vārtu stabiem paredzēt betona pamatus.
Vārti aprīkoti ar vibrokabeli un kabeļa spec. stiprinājumiem.
Vārtus aprīkot ar zīmi "Auto pret vārtiem nenovietot".
Vārtu veramās daļas zemes laukumu izlīdzināt un segt ar frēzētu asfaltu</t>
  </si>
  <si>
    <t>ATVERAMI METĀLA DIVVĒRTŅU VĀRTI UN VĀRTIŅI
(5000x1800mm + 1000x1800mm)
Vārtu vienas vērtnes izm. 2500x1800mm, vārtiņu izm. 1000x1800mm
Cinkota tērauda kvadrātcaurules rāmis ar PVC pārklājumu ar tērauda stiegru paneli
ar PVC pārklājumu 2000x1800mm(H) "Nylofor 3D Super" vai ekvivalents un vārtiņiem 1000x1800mm(H) "Nylofor 3D
Super " vai ekvivalents, komplektā ar:
- cinkota tērauda stabiem ar PVC pārklājumu H = 2.575m;
- vērtņu cinkota tērauda eņģēm;
- nepieciešamo furnitūru.
Vārtu stabiem paredzēt betona pamatus.
Vārti aprīkoti ar vibrokabeli un kabeļa spec. stiprinājumiem.
Vārtus aprīkot ar zīmi "Auto pret vārtiem nenovietot".
Vārtu veramās daļas zemes laukumu izlīdzināt un segt ar frēzētu asfaltu</t>
  </si>
  <si>
    <t>Pazemes kabelis 5x6mm2</t>
  </si>
  <si>
    <t>Pazemes kabelis 3x2,5mm2</t>
  </si>
  <si>
    <t>Caurules telekomunikācijām</t>
  </si>
  <si>
    <t xml:space="preserve">Lok. caurule 110/94mm gof. dubultsienu </t>
  </si>
  <si>
    <t>Montāžas kārba 150x150x40mm IP67, kabeļa savienošanai</t>
  </si>
  <si>
    <t>Cauruļu piederumi</t>
  </si>
  <si>
    <t>Virve kabeļa ievilkšanai (6 mm/500m)</t>
  </si>
  <si>
    <t>Kabeļu montāžas kārba TC900-450</t>
  </si>
  <si>
    <t xml:space="preserve"> 1.5</t>
  </si>
  <si>
    <t xml:space="preserve"> 1.6</t>
  </si>
  <si>
    <t xml:space="preserve"> 1.7</t>
  </si>
  <si>
    <t>Darbu apjomi</t>
  </si>
  <si>
    <t>Kabeļa 5x6mm2 ieguldīšana kab. kan.</t>
  </si>
  <si>
    <t>Kabeļa 5x6mm2 montāža sadales kārbā</t>
  </si>
  <si>
    <t>kārbas</t>
  </si>
  <si>
    <t>Caurumu urbšana visa veida sienās                                 (gab.)</t>
  </si>
  <si>
    <t>Vārtu automātikas pieslēgšana barošanai</t>
  </si>
  <si>
    <t>Kabeļu kanalizācijas celtniecība vai papildināšana,ja cauruļu skaits blokā: 1                                                                        (kan/km)</t>
  </si>
  <si>
    <t>kan/km</t>
  </si>
  <si>
    <t>Zālāja sēšana un pievelšana</t>
  </si>
  <si>
    <t xml:space="preserve"> 1.8</t>
  </si>
  <si>
    <t>Perimetrālā apsardze</t>
  </si>
  <si>
    <t>150m</t>
  </si>
  <si>
    <t>paka (1000gab.)</t>
  </si>
  <si>
    <t>Sistēmas montāža</t>
  </si>
  <si>
    <t>Perimetrālā apsardze (vārti)</t>
  </si>
  <si>
    <t>kpl</t>
  </si>
  <si>
    <t>Kabeļu savienotājs 8B</t>
  </si>
  <si>
    <t>Lenta EZ Wrap 2176</t>
  </si>
  <si>
    <t>Lenta N 11A dzīslu un moduļu aptīšanai</t>
  </si>
  <si>
    <t>Līmlenta PVC, 25mm (melna)</t>
  </si>
  <si>
    <t>Elastīga līmlenta (25mmx10m)</t>
  </si>
  <si>
    <t>Kabeļu dzīslu tīrīšanas komplekts (4413-L)</t>
  </si>
  <si>
    <t>Kabeļu savienojumu tīrīšanas šķidrums</t>
  </si>
  <si>
    <t xml:space="preserve">Uzmava XAGA 500 43/8-150 </t>
  </si>
  <si>
    <t>Sistēmas montāža un pieslēgšana esošai apsardzes sistēmai.</t>
  </si>
  <si>
    <t>Videonovērošana</t>
  </si>
  <si>
    <t>Splices, L=6m</t>
  </si>
  <si>
    <t>Savienojumi</t>
  </si>
  <si>
    <t>Optisko kabeļu marķēšanas uzlīmes, 100gb vienā pakā</t>
  </si>
  <si>
    <t>Silikons N, neitrāls hermēt. 310ml</t>
  </si>
  <si>
    <t>Videokamera DINION IP dynamic 7000HD, 3MP, Bosch</t>
  </si>
  <si>
    <t>Videokameras apvalks UHO-HBGS-11</t>
  </si>
  <si>
    <t>Objektīvs LVF-5005C-S0940</t>
  </si>
  <si>
    <t>Optiskais pārveidotājs VG4-SFPSCKIT</t>
  </si>
  <si>
    <t>SFP-2 modulis</t>
  </si>
  <si>
    <t>Licence</t>
  </si>
  <si>
    <t>Spraudnis RJ45</t>
  </si>
  <si>
    <t xml:space="preserve">Kronšteins </t>
  </si>
  <si>
    <t xml:space="preserve">Optiskā kabeļa ieguldīšana kabeļu kanalizācijā                         </t>
  </si>
  <si>
    <t xml:space="preserve"> 3.2</t>
  </si>
  <si>
    <t xml:space="preserve"> 3.3</t>
  </si>
  <si>
    <t xml:space="preserve"> 3.4</t>
  </si>
  <si>
    <t xml:space="preserve"> 3.5</t>
  </si>
  <si>
    <t xml:space="preserve"> 3.6</t>
  </si>
  <si>
    <t xml:space="preserve"> 3.7</t>
  </si>
  <si>
    <t xml:space="preserve"> 3.8</t>
  </si>
  <si>
    <t xml:space="preserve"> 4.3</t>
  </si>
  <si>
    <t xml:space="preserve"> 4.4</t>
  </si>
  <si>
    <t xml:space="preserve"> 4.5</t>
  </si>
  <si>
    <t xml:space="preserve"> 4.6</t>
  </si>
  <si>
    <t xml:space="preserve"> 4.7</t>
  </si>
  <si>
    <t xml:space="preserve"> 4.8</t>
  </si>
  <si>
    <t>Kabeļu stiprināšanas saites: Bag of 1000 UV Resistant cable ties DF860</t>
  </si>
  <si>
    <t>Esošo koku likvidēšana, aizvešana</t>
  </si>
  <si>
    <t>LOKĀLĀ TĀME Nr.1-4</t>
  </si>
  <si>
    <t>Esošā asfalta seguma demontāža</t>
  </si>
  <si>
    <r>
      <t>m</t>
    </r>
    <r>
      <rPr>
        <vertAlign val="superscript"/>
        <sz val="10"/>
        <rFont val="Arial"/>
        <family val="2"/>
      </rPr>
      <t>2</t>
    </r>
    <r>
      <rPr>
        <sz val="11"/>
        <color theme="1"/>
        <rFont val="Calibri"/>
        <family val="2"/>
        <charset val="186"/>
        <scheme val="minor"/>
      </rPr>
      <t/>
    </r>
  </si>
  <si>
    <t>Cinkota tērauda skrūvpāļi ar dobumu žoga staba montāžai  d.89, L=1000mm izbūve</t>
  </si>
  <si>
    <t>Cinkota tērauda skrūvpāļi ar dobumu žoga staba montāžai  d.89, L=2500mm izbūve</t>
  </si>
  <si>
    <t>Kabeļu kanalizācija (KK04-KK24-KK25-KK26-KK27-KK28-KK29-KK30-KK31)</t>
  </si>
  <si>
    <t>Plastmasas kabeļu kārbas uzstādīšana</t>
  </si>
  <si>
    <t>Kabeļu kanalizācija (Sargu māja-KK01-KK02-KK03-KK04)</t>
  </si>
  <si>
    <t>Elektrobarošana perimetra apsardzes moduļiem</t>
  </si>
  <si>
    <t>Pārveidotāju/barošanas bloku pieslēgšana barošanai</t>
  </si>
  <si>
    <t>Nepārtrauktās barošanas avots, UPS, 230V 3000VA</t>
  </si>
  <si>
    <t>Optiskais tīkls perimetra apsardzes moduļiem</t>
  </si>
  <si>
    <t>Opt. kabelis FZOMU 4X6 SML (videokameru pieslēgumiem un žoga perimetra kontrolieru konfigurēšanai)</t>
  </si>
  <si>
    <t>Opt. FISTV, 24</t>
  </si>
  <si>
    <t>Optiskā kabeļa uzmavas montāža un kabeļa mērījumi, 24dzīslu optiskais kabelis (uzmava)</t>
  </si>
  <si>
    <t>Optiskā kabeļa sadales panelis, ODF kross, 24x</t>
  </si>
  <si>
    <t>Analogā signāla tīkls perimetra apsardzes moduļiem</t>
  </si>
  <si>
    <t>Pazemes kabelis 30x2x0.5, želejas pild.(kustības sensoriem un releju izejām žoga sensoru moduļiem)</t>
  </si>
  <si>
    <t>10x2 modulis</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</si>
  <si>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</si>
  <si>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</si>
  <si>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</si>
  <si>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</si>
  <si>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</si>
  <si>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</si>
  <si>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</si>
  <si>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</si>
  <si>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</si>
  <si>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5.10</t>
  </si>
  <si>
    <t xml:space="preserve"> 5.11</t>
  </si>
  <si>
    <t>19" 10x2 moduļu turētājs</t>
  </si>
  <si>
    <t xml:space="preserve"> 6.1</t>
  </si>
  <si>
    <t>FlexZone-4 processor in NEMA 4 aluminum enclosure.
Provides up to 4 independent zones of detection. Includes
mounting clamps. G6EM0101-001</t>
  </si>
  <si>
    <t>ISP-EMIL-120 / ISP-PCBA-EMIL Expansion Modules LSN</t>
  </si>
  <si>
    <t>Power supply 187-264 V AC/48 V DC, 2 A A4SEN001</t>
  </si>
  <si>
    <t>FlexZone sensor cable on 150m (492 ft.) roll. Splices, cable
ties, and terminators sold separately G6FG0111-001</t>
  </si>
  <si>
    <t>Coaxial cable RG6/U, 150m roll G6SEN002</t>
  </si>
  <si>
    <t>FlexZone cable splice kit G6KT0101-001</t>
  </si>
  <si>
    <t>FlexZone cable terminator G6KT0201-001</t>
  </si>
  <si>
    <t>Silver Network
Single-Mode Fiber Optic Comm Card</t>
  </si>
  <si>
    <t>Network Manager on USB. Purchase licenses up to 10 Network Manager instances to run on one PC. 00FG0220-XXY</t>
  </si>
  <si>
    <t xml:space="preserve"> 6.2</t>
  </si>
  <si>
    <t xml:space="preserve"> 6.3</t>
  </si>
  <si>
    <t xml:space="preserve"> 6.4</t>
  </si>
  <si>
    <t xml:space="preserve"> 6.5</t>
  </si>
  <si>
    <t xml:space="preserve"> 6.6</t>
  </si>
  <si>
    <t xml:space="preserve"> 6.7</t>
  </si>
  <si>
    <t xml:space="preserve"> 6.8</t>
  </si>
  <si>
    <t xml:space="preserve"> 6.9</t>
  </si>
  <si>
    <t xml:space="preserve"> 6.10</t>
  </si>
  <si>
    <t xml:space="preserve"> 7.1</t>
  </si>
  <si>
    <t>Kustības sensors/barjera SL-200QDP ar stabiem h=2,0m to montāžai divos līmeņos</t>
  </si>
  <si>
    <t xml:space="preserve"> 8.1</t>
  </si>
  <si>
    <t xml:space="preserve"> 8.2</t>
  </si>
  <si>
    <t xml:space="preserve"> 8.3</t>
  </si>
  <si>
    <t xml:space="preserve"> 8.4</t>
  </si>
  <si>
    <t xml:space="preserve"> 8.5</t>
  </si>
  <si>
    <t xml:space="preserve"> 8.6</t>
  </si>
  <si>
    <t xml:space="preserve"> 8.7</t>
  </si>
  <si>
    <t xml:space="preserve"> 8.8</t>
  </si>
  <si>
    <t xml:space="preserve"> 9.1</t>
  </si>
  <si>
    <t>Montāžas aksessuāri</t>
  </si>
  <si>
    <t xml:space="preserve"> 9.2</t>
  </si>
  <si>
    <t xml:space="preserve">Tāme sastādīta: </t>
  </si>
  <si>
    <t>2022.gada ______________</t>
  </si>
  <si>
    <t>Virsizdevumi ____%</t>
  </si>
  <si>
    <t>Peļņa ____%</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</si>
  <si>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</si>
  <si>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Sertifkāta Nr.</t>
  </si>
  <si>
    <r>
      <t>m</t>
    </r>
    <r>
      <rPr>
        <vertAlign val="superscript"/>
        <sz val="10"/>
        <color rgb="FF0070C0"/>
        <rFont val="Arial"/>
        <family val="2"/>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</si>
</sst>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charset val="186"/>
    </font>
    <font>
      <sz val="11"/>
      <color theme="1"/>
      <name val="Calibri"/>
      <family val="2"/>
      <charset val="186"/>
      <scheme val="minor"/>
    </font>
    <font>
      <sz val="8"/>
      <name val="Arial"/>
      <family val="2"/>
      <charset val="186"/>
    </font>
    <font>
      <sz val="10"/>
      <name val="Arial"/>
      <family val="2"/>
    </font>
    <font>
      <sz val="11"/>
      <name val="Arial"/>
      <family val="2"/>
    </font>
    <font>
      <b/>
      <sz val="10"/>
      <name val="Arial"/>
      <family val="2"/>
    </font>
    <font>
      <b/>
      <sz val="11"/>
      <name val="Arial"/>
      <family val="2"/>
    </font>
    <font>
      <u/>
      <sz val="10"/>
      <name val="Arial"/>
      <family val="2"/>
    </font>
    <font>
      <b/>
      <u/>
      <sz val="10"/>
      <name val="Arial"/>
      <family val="2"/>
    </font>
    <font>
      <i/>
      <sz val="10"/>
      <name val="Arial"/>
      <family val="2"/>
      <charset val="186"/>
    </font>
    <font>
      <b/>
      <sz val="10"/>
      <name val="Arial"/>
      <family val="2"/>
      <charset val="186"/>
    </font>
    <font>
      <i/>
      <sz val="11"/>
      <name val="Arial"/>
      <family val="2"/>
      <charset val="186"/>
    </font>
    <font>
      <sz val="10"/>
      <name val="Arial"/>
      <family val="2"/>
      <charset val="186"/>
    </font>
    <font>
      <b/>
      <i/>
      <sz val="9"/>
      <name val="Arial"/>
      <family val="2"/>
      <charset val="186"/>
    </font>
    <font>
      <vertAlign val="superscript"/>
      <sz val="10"/>
      <name val="Arial"/>
      <family val="2"/>
    </font>
    <font>
      <sz val="8"/>
      <name val="Arial"/>
      <family val="2"/>
    </font>
    <font>
      <sz val="10"/>
      <name val="Arial"/>
      <family val="2"/>
      <charset val="204"/>
    </font>
    <font>
      <b/>
      <i/>
      <sz val="10"/>
      <name val="Arial"/>
      <family val="2"/>
      <charset val="186"/>
    </font>
    <font>
      <b/>
      <sz val="10"/>
      <color rgb="FF0070C0"/>
      <name val="Arial"/>
      <family val="2"/>
      <charset val="186"/>
    </font>
    <font>
      <b/>
      <i/>
      <u/>
      <sz val="10"/>
      <color rgb="FF0070C0"/>
      <name val="Arial"/>
      <family val="2"/>
      <charset val="186"/>
    </font>
    <font>
      <sz val="10"/>
      <name val="Times New Roman"/>
      <family val="1"/>
      <charset val="186"/>
    </font>
    <font>
      <sz val="10"/>
      <color rgb="FF0070C0"/>
      <name val="Arial"/>
      <family val="2"/>
      <charset val="186"/>
    </font>
    <font>
      <vertAlign val="superscript"/>
      <sz val="10"/>
      <color rgb="FF0070C0"/>
      <name val="Arial"/>
      <family val="2"/>
      <charset val="186"/>
    </font>
    <font>
      <i/>
      <u/>
      <sz val="10"/>
      <color rgb="FF0070C0"/>
      <name val="Arial"/>
      <family val="2"/>
      <charset val="186"/>
    </font>
    <font>
      <sz val="10"/>
      <color rgb="FFFF0000"/>
      <name val="Arial"/>
      <family val="2"/>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s>
  <cellStyleXfs count="3">
    <xf numFmtId="0" fontId="0" fillId="0" borderId="0"/>
    <xf numFmtId="0" fontId="3" fillId="0" borderId="0"/>
    <xf numFmtId="0" fontId="3" fillId="0" borderId="0"/>
  </cellStyleXfs>
  <cellXfs count="193">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0" fontId="3" fillId="0" borderId="0" xfId="0" applyFont="1"/>
    <xf numFmtId="0" fontId="3" fillId="0" borderId="1" xfId="0" applyFont="1" applyBorder="1" applyAlignment="1">
      <alignment horizontal="center" vertical="center" textRotation="90" wrapText="1"/>
    </xf>
    <xf numFmtId="2" fontId="3" fillId="0" borderId="1" xfId="0" applyNumberFormat="1" applyFont="1" applyBorder="1" applyAlignment="1">
      <alignment horizontal="center" vertical="center" textRotation="90" wrapText="1"/>
    </xf>
    <xf numFmtId="0" fontId="3" fillId="0" borderId="0" xfId="0" applyFont="1" applyAlignment="1">
      <alignment vertical="center"/>
    </xf>
    <xf numFmtId="0" fontId="4" fillId="0" borderId="0" xfId="0" applyFont="1" applyAlignment="1">
      <alignment horizontal="left" vertical="top"/>
    </xf>
    <xf numFmtId="0" fontId="3" fillId="0" borderId="2" xfId="0" applyFont="1" applyBorder="1" applyAlignment="1">
      <alignment horizontal="center" vertical="top"/>
    </xf>
    <xf numFmtId="0" fontId="3" fillId="0" borderId="3" xfId="0" applyFont="1" applyBorder="1" applyAlignment="1">
      <alignment horizontal="center" vertical="top" wrapText="1"/>
    </xf>
    <xf numFmtId="0" fontId="3" fillId="0" borderId="2" xfId="0" applyFont="1" applyBorder="1" applyAlignment="1">
      <alignment vertical="top" wrapText="1"/>
    </xf>
    <xf numFmtId="2" fontId="3" fillId="0" borderId="0" xfId="0" applyNumberFormat="1" applyFont="1" applyAlignment="1">
      <alignment horizontal="right"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5" fillId="0" borderId="6" xfId="0" applyFont="1" applyBorder="1" applyAlignment="1">
      <alignment horizontal="right" vertical="top" wrapText="1"/>
    </xf>
    <xf numFmtId="0" fontId="3" fillId="0" borderId="6" xfId="0" applyFont="1" applyBorder="1" applyAlignment="1">
      <alignment horizontal="left" vertical="top" wrapText="1"/>
    </xf>
    <xf numFmtId="0" fontId="5" fillId="0" borderId="11" xfId="0" applyFont="1" applyBorder="1" applyAlignment="1">
      <alignment horizontal="right" vertical="top" wrapText="1"/>
    </xf>
    <xf numFmtId="0" fontId="3" fillId="0" borderId="13" xfId="0" applyFont="1" applyBorder="1" applyAlignment="1">
      <alignment horizontal="center" vertical="top"/>
    </xf>
    <xf numFmtId="0" fontId="3" fillId="0" borderId="13" xfId="0" applyFont="1" applyBorder="1" applyAlignment="1">
      <alignment vertical="top"/>
    </xf>
    <xf numFmtId="2" fontId="3" fillId="0" borderId="13" xfId="0" applyNumberFormat="1" applyFont="1" applyBorder="1" applyAlignment="1">
      <alignment vertical="top"/>
    </xf>
    <xf numFmtId="0" fontId="3" fillId="0" borderId="13" xfId="0" applyFont="1" applyBorder="1" applyAlignment="1">
      <alignment horizontal="center" vertical="top" wrapText="1"/>
    </xf>
    <xf numFmtId="0" fontId="3" fillId="0" borderId="7" xfId="0" applyFont="1" applyBorder="1" applyAlignment="1">
      <alignment vertical="top" wrapText="1"/>
    </xf>
    <xf numFmtId="0" fontId="3" fillId="0" borderId="7" xfId="0" applyFont="1" applyBorder="1" applyAlignment="1">
      <alignment horizontal="center" vertical="top"/>
    </xf>
    <xf numFmtId="2" fontId="3" fillId="0" borderId="7" xfId="0" applyNumberFormat="1" applyFont="1" applyBorder="1" applyAlignment="1">
      <alignment vertical="top"/>
    </xf>
    <xf numFmtId="0" fontId="3" fillId="0" borderId="13" xfId="0" applyFont="1" applyBorder="1"/>
    <xf numFmtId="0" fontId="5" fillId="0" borderId="0" xfId="0" applyFont="1"/>
    <xf numFmtId="0" fontId="5" fillId="0" borderId="11" xfId="0" applyFont="1" applyBorder="1" applyAlignment="1">
      <alignment horizontal="center" vertical="top"/>
    </xf>
    <xf numFmtId="0" fontId="5" fillId="0" borderId="14" xfId="0" applyFont="1" applyBorder="1" applyAlignment="1">
      <alignment vertical="top" wrapText="1"/>
    </xf>
    <xf numFmtId="0" fontId="5" fillId="0" borderId="14" xfId="0" applyFont="1" applyBorder="1" applyAlignment="1">
      <alignment horizontal="center" vertical="top"/>
    </xf>
    <xf numFmtId="0" fontId="5" fillId="0" borderId="11" xfId="0" applyFont="1" applyBorder="1" applyAlignment="1">
      <alignment vertical="top"/>
    </xf>
    <xf numFmtId="2" fontId="5" fillId="0" borderId="11" xfId="0" applyNumberFormat="1" applyFont="1" applyBorder="1" applyAlignment="1">
      <alignment vertical="top"/>
    </xf>
    <xf numFmtId="2" fontId="5" fillId="0" borderId="14" xfId="0" applyNumberFormat="1" applyFont="1" applyBorder="1" applyAlignment="1">
      <alignment vertical="top"/>
    </xf>
    <xf numFmtId="2" fontId="5" fillId="0" borderId="1" xfId="0" applyNumberFormat="1" applyFont="1" applyBorder="1" applyAlignment="1">
      <alignment vertical="top"/>
    </xf>
    <xf numFmtId="2" fontId="5" fillId="0" borderId="1" xfId="0" applyNumberFormat="1" applyFont="1" applyBorder="1"/>
    <xf numFmtId="0" fontId="3" fillId="0" borderId="0" xfId="0" applyFont="1" applyAlignment="1">
      <alignment horizontal="left" vertical="top" wrapText="1"/>
    </xf>
    <xf numFmtId="0" fontId="3" fillId="0" borderId="0" xfId="0" applyFont="1" applyAlignment="1">
      <alignment horizontal="left" vertical="top"/>
    </xf>
    <xf numFmtId="0" fontId="4" fillId="2" borderId="0" xfId="0" applyFont="1" applyFill="1" applyAlignment="1">
      <alignment horizontal="left" vertical="top"/>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3" fillId="2" borderId="0" xfId="0" applyFont="1" applyFill="1" applyAlignment="1">
      <alignment vertical="top"/>
    </xf>
    <xf numFmtId="2" fontId="3" fillId="2" borderId="0" xfId="0" applyNumberFormat="1" applyFont="1" applyFill="1" applyAlignment="1">
      <alignment vertical="top"/>
    </xf>
    <xf numFmtId="0" fontId="3" fillId="2" borderId="0" xfId="0" applyFont="1" applyFill="1"/>
    <xf numFmtId="0" fontId="3" fillId="2" borderId="0" xfId="0" applyFont="1" applyFill="1" applyAlignment="1">
      <alignment vertical="top" wrapText="1"/>
    </xf>
    <xf numFmtId="2" fontId="3" fillId="0" borderId="5" xfId="0" applyNumberFormat="1" applyFont="1" applyBorder="1" applyAlignment="1">
      <alignment vertical="center"/>
    </xf>
    <xf numFmtId="2" fontId="5" fillId="0" borderId="11" xfId="0" applyNumberFormat="1" applyFont="1" applyBorder="1"/>
    <xf numFmtId="2" fontId="5" fillId="0" borderId="0" xfId="0" applyNumberFormat="1" applyFont="1" applyAlignment="1">
      <alignment vertical="top"/>
    </xf>
    <xf numFmtId="2" fontId="5" fillId="0" borderId="0" xfId="0" applyNumberFormat="1" applyFont="1"/>
    <xf numFmtId="0" fontId="6" fillId="0" borderId="0" xfId="0" applyFont="1" applyAlignment="1">
      <alignment vertical="top"/>
    </xf>
    <xf numFmtId="0" fontId="5" fillId="0" borderId="0" xfId="0" applyFont="1" applyAlignment="1">
      <alignment horizontal="right" vertical="top" wrapText="1"/>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center" vertical="center" wrapText="1"/>
    </xf>
    <xf numFmtId="0" fontId="3" fillId="0" borderId="5" xfId="0" applyFont="1" applyBorder="1" applyAlignment="1">
      <alignment horizontal="right" vertical="center"/>
    </xf>
    <xf numFmtId="0" fontId="3" fillId="0" borderId="8" xfId="0" applyFont="1" applyBorder="1" applyAlignment="1">
      <alignment horizontal="left" vertical="top" wrapText="1"/>
    </xf>
    <xf numFmtId="0" fontId="9" fillId="0" borderId="6" xfId="0" applyFont="1" applyBorder="1" applyAlignment="1">
      <alignment horizontal="right" vertical="top" wrapText="1"/>
    </xf>
    <xf numFmtId="4" fontId="3" fillId="0" borderId="0" xfId="0" applyNumberFormat="1" applyFont="1"/>
    <xf numFmtId="4" fontId="3" fillId="0" borderId="1" xfId="0" applyNumberFormat="1" applyFont="1" applyBorder="1" applyAlignment="1">
      <alignment vertical="top" wrapText="1"/>
    </xf>
    <xf numFmtId="4" fontId="3" fillId="0" borderId="0" xfId="0" applyNumberFormat="1" applyFont="1" applyAlignment="1">
      <alignment horizontal="center" vertical="top"/>
    </xf>
    <xf numFmtId="4" fontId="3" fillId="0" borderId="0" xfId="0" applyNumberFormat="1" applyFont="1" applyAlignment="1">
      <alignment vertical="top"/>
    </xf>
    <xf numFmtId="4" fontId="3" fillId="0" borderId="6" xfId="0" applyNumberFormat="1" applyFont="1" applyBorder="1" applyAlignment="1">
      <alignment vertical="top" wrapText="1"/>
    </xf>
    <xf numFmtId="4" fontId="3" fillId="0" borderId="9" xfId="0" applyNumberFormat="1" applyFont="1" applyBorder="1" applyAlignment="1">
      <alignment vertical="top" wrapText="1"/>
    </xf>
    <xf numFmtId="4" fontId="3" fillId="0" borderId="15" xfId="0" applyNumberFormat="1" applyFont="1" applyBorder="1" applyAlignment="1">
      <alignment vertical="top" wrapText="1"/>
    </xf>
    <xf numFmtId="2" fontId="3" fillId="0" borderId="1" xfId="0" applyNumberFormat="1" applyFont="1" applyBorder="1" applyAlignment="1">
      <alignment horizontal="center" vertical="center" wrapText="1"/>
    </xf>
    <xf numFmtId="4" fontId="10" fillId="0" borderId="1" xfId="0" applyNumberFormat="1" applyFont="1" applyBorder="1" applyAlignment="1">
      <alignment horizontal="right" vertical="top" wrapText="1"/>
    </xf>
    <xf numFmtId="4" fontId="10" fillId="0" borderId="1" xfId="0" applyNumberFormat="1" applyFont="1" applyBorder="1" applyAlignment="1">
      <alignment horizontal="right" vertical="top"/>
    </xf>
    <xf numFmtId="4" fontId="10" fillId="0" borderId="1" xfId="0" applyNumberFormat="1" applyFont="1" applyBorder="1" applyAlignment="1">
      <alignment vertical="top"/>
    </xf>
    <xf numFmtId="4" fontId="10" fillId="0" borderId="0" xfId="0" applyNumberFormat="1" applyFont="1"/>
    <xf numFmtId="0" fontId="10" fillId="0" borderId="0" xfId="0" applyFont="1"/>
    <xf numFmtId="4" fontId="10" fillId="0" borderId="1" xfId="0" applyNumberFormat="1" applyFont="1" applyBorder="1" applyAlignment="1">
      <alignment vertical="top" wrapText="1"/>
    </xf>
    <xf numFmtId="4" fontId="3" fillId="0" borderId="0" xfId="0" applyNumberFormat="1" applyFont="1" applyAlignment="1">
      <alignment vertical="center"/>
    </xf>
    <xf numFmtId="0" fontId="3" fillId="0" borderId="6" xfId="0" applyFont="1" applyBorder="1" applyAlignment="1">
      <alignment horizontal="right" vertical="center"/>
    </xf>
    <xf numFmtId="0" fontId="3" fillId="0" borderId="8" xfId="0" applyFont="1" applyBorder="1" applyAlignment="1">
      <alignment horizontal="center" vertical="center" wrapText="1"/>
    </xf>
    <xf numFmtId="0" fontId="0" fillId="0" borderId="6" xfId="0" applyBorder="1" applyAlignment="1">
      <alignment horizontal="right" vertical="center"/>
    </xf>
    <xf numFmtId="2" fontId="3" fillId="0" borderId="6" xfId="0" applyNumberFormat="1" applyFont="1" applyBorder="1" applyAlignment="1">
      <alignment vertical="center"/>
    </xf>
    <xf numFmtId="2" fontId="0" fillId="0" borderId="6" xfId="0" applyNumberFormat="1" applyBorder="1" applyAlignment="1">
      <alignment vertical="center"/>
    </xf>
    <xf numFmtId="2" fontId="12" fillId="0" borderId="6" xfId="0" applyNumberFormat="1" applyFont="1" applyBorder="1" applyAlignment="1">
      <alignment vertical="center"/>
    </xf>
    <xf numFmtId="2" fontId="3" fillId="0" borderId="7" xfId="0" applyNumberFormat="1" applyFont="1" applyBorder="1" applyAlignment="1">
      <alignment vertical="center"/>
    </xf>
    <xf numFmtId="0" fontId="5" fillId="0" borderId="0" xfId="0" applyNumberFormat="1" applyFont="1" applyAlignment="1">
      <alignment horizontal="left" vertical="top"/>
    </xf>
    <xf numFmtId="0" fontId="5" fillId="2" borderId="0" xfId="0" applyNumberFormat="1" applyFont="1" applyFill="1" applyAlignment="1">
      <alignment horizontal="left" vertical="top"/>
    </xf>
    <xf numFmtId="0" fontId="5" fillId="0" borderId="5" xfId="0" applyFont="1" applyBorder="1" applyAlignment="1">
      <alignment horizontal="left" vertical="center" wrapText="1"/>
    </xf>
    <xf numFmtId="0" fontId="5" fillId="0" borderId="6" xfId="0" applyFont="1" applyBorder="1" applyAlignment="1">
      <alignment horizontal="left" vertical="top" wrapText="1"/>
    </xf>
    <xf numFmtId="0" fontId="3" fillId="0" borderId="5" xfId="0" applyFont="1" applyBorder="1" applyAlignment="1">
      <alignment horizontal="left" vertical="top" wrapText="1"/>
    </xf>
    <xf numFmtId="0" fontId="3" fillId="3" borderId="0" xfId="0" applyFont="1" applyFill="1" applyAlignment="1">
      <alignment horizontal="center" vertical="top"/>
    </xf>
    <xf numFmtId="0" fontId="3" fillId="3" borderId="0" xfId="0" applyFont="1" applyFill="1" applyAlignment="1">
      <alignment horizontal="center" vertical="top" wrapText="1"/>
    </xf>
    <xf numFmtId="0" fontId="3" fillId="3" borderId="0" xfId="0" applyFont="1" applyFill="1" applyAlignment="1">
      <alignment vertical="top"/>
    </xf>
    <xf numFmtId="2" fontId="3" fillId="3" borderId="0" xfId="0" applyNumberFormat="1" applyFont="1" applyFill="1" applyAlignment="1">
      <alignment vertical="top"/>
    </xf>
    <xf numFmtId="0" fontId="3" fillId="3" borderId="0" xfId="0" applyFont="1" applyFill="1"/>
    <xf numFmtId="0" fontId="5" fillId="3" borderId="0" xfId="0" applyFont="1" applyFill="1" applyAlignment="1">
      <alignment vertical="top"/>
    </xf>
    <xf numFmtId="0" fontId="4" fillId="3" borderId="0" xfId="0" applyFont="1" applyFill="1" applyAlignment="1">
      <alignment horizontal="left" vertical="top"/>
    </xf>
    <xf numFmtId="0" fontId="6" fillId="3" borderId="0" xfId="0" applyFont="1" applyFill="1" applyAlignment="1">
      <alignment vertical="top"/>
    </xf>
    <xf numFmtId="17" fontId="5" fillId="3" borderId="0" xfId="0" applyNumberFormat="1" applyFont="1" applyFill="1" applyAlignment="1">
      <alignment horizontal="left" vertical="top"/>
    </xf>
    <xf numFmtId="2" fontId="7" fillId="3" borderId="0" xfId="0" applyNumberFormat="1" applyFont="1" applyFill="1" applyAlignment="1">
      <alignment vertical="top"/>
    </xf>
    <xf numFmtId="0" fontId="5" fillId="0" borderId="5" xfId="0" applyFont="1" applyBorder="1" applyAlignment="1">
      <alignment horizontal="left" vertical="top" wrapText="1"/>
    </xf>
    <xf numFmtId="2" fontId="3" fillId="0" borderId="7" xfId="0" applyNumberFormat="1" applyFont="1" applyBorder="1" applyAlignment="1">
      <alignment horizontal="right" vertical="center"/>
    </xf>
    <xf numFmtId="2" fontId="16" fillId="0" borderId="6" xfId="0" applyNumberFormat="1" applyFont="1" applyBorder="1" applyAlignment="1">
      <alignment horizontal="right" vertical="center"/>
    </xf>
    <xf numFmtId="2" fontId="3" fillId="0" borderId="6" xfId="0" applyNumberFormat="1" applyFont="1" applyBorder="1" applyAlignment="1">
      <alignment horizontal="right" vertical="center" wrapText="1"/>
    </xf>
    <xf numFmtId="0" fontId="3" fillId="0" borderId="9" xfId="0" applyFont="1" applyBorder="1" applyAlignment="1">
      <alignment horizontal="left" vertical="top" wrapText="1"/>
    </xf>
    <xf numFmtId="0" fontId="3" fillId="0" borderId="19" xfId="0" applyFont="1" applyBorder="1" applyAlignment="1">
      <alignment horizontal="center" vertical="center" wrapText="1"/>
    </xf>
    <xf numFmtId="0" fontId="3" fillId="0" borderId="9" xfId="0" applyFont="1" applyBorder="1" applyAlignment="1">
      <alignment horizontal="right" vertical="center"/>
    </xf>
    <xf numFmtId="0" fontId="3" fillId="0" borderId="6" xfId="0" applyFont="1" applyFill="1" applyBorder="1" applyAlignment="1">
      <alignment horizontal="right" vertical="center"/>
    </xf>
    <xf numFmtId="0" fontId="3" fillId="0" borderId="5" xfId="0" applyFont="1" applyFill="1" applyBorder="1" applyAlignment="1">
      <alignment horizontal="right" vertical="center"/>
    </xf>
    <xf numFmtId="2" fontId="10" fillId="3" borderId="0" xfId="0" applyNumberFormat="1" applyFont="1" applyFill="1" applyAlignment="1">
      <alignment horizontal="left" vertical="top" wrapText="1"/>
    </xf>
    <xf numFmtId="0" fontId="3" fillId="0" borderId="0" xfId="0" applyFont="1" applyAlignment="1">
      <alignment horizontal="left" vertical="top"/>
    </xf>
    <xf numFmtId="0" fontId="0" fillId="0" borderId="0" xfId="0" applyAlignment="1">
      <alignment vertical="top"/>
    </xf>
    <xf numFmtId="0" fontId="18" fillId="0" borderId="5"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center" vertical="center" wrapText="1"/>
    </xf>
    <xf numFmtId="0" fontId="18" fillId="0" borderId="5" xfId="0" applyFont="1" applyBorder="1" applyAlignment="1">
      <alignment horizontal="right" vertical="center"/>
    </xf>
    <xf numFmtId="0" fontId="19" fillId="0" borderId="6" xfId="0" applyFont="1" applyBorder="1" applyAlignment="1">
      <alignment horizontal="left" vertical="top" wrapText="1"/>
    </xf>
    <xf numFmtId="0" fontId="18" fillId="0" borderId="8" xfId="0" applyFont="1" applyBorder="1" applyAlignment="1">
      <alignment horizontal="center" vertical="center" wrapText="1"/>
    </xf>
    <xf numFmtId="0" fontId="18" fillId="0" borderId="6" xfId="0" applyFont="1" applyBorder="1" applyAlignment="1">
      <alignment horizontal="right" vertical="center"/>
    </xf>
    <xf numFmtId="0" fontId="18" fillId="0" borderId="5" xfId="0" applyFont="1" applyBorder="1" applyAlignment="1">
      <alignment horizontal="left" vertical="top" wrapText="1"/>
    </xf>
    <xf numFmtId="0" fontId="18" fillId="0" borderId="9" xfId="0" applyFont="1" applyBorder="1" applyAlignment="1">
      <alignment horizontal="center" vertical="center"/>
    </xf>
    <xf numFmtId="0" fontId="18" fillId="0" borderId="9" xfId="0" applyFont="1" applyBorder="1" applyAlignment="1">
      <alignment horizontal="left" vertical="top" wrapText="1"/>
    </xf>
    <xf numFmtId="0" fontId="18" fillId="0" borderId="19" xfId="0" applyFont="1" applyBorder="1" applyAlignment="1">
      <alignment horizontal="center" vertical="center" wrapText="1"/>
    </xf>
    <xf numFmtId="0" fontId="18" fillId="0" borderId="9" xfId="0" applyFont="1" applyBorder="1" applyAlignment="1">
      <alignment horizontal="right" vertical="center"/>
    </xf>
    <xf numFmtId="0" fontId="18" fillId="0" borderId="11" xfId="0" applyFont="1" applyBorder="1" applyAlignment="1">
      <alignment horizontal="center" vertical="top"/>
    </xf>
    <xf numFmtId="0" fontId="18" fillId="0" borderId="11" xfId="0" applyFont="1" applyBorder="1" applyAlignment="1">
      <alignment horizontal="right" vertical="top" wrapText="1"/>
    </xf>
    <xf numFmtId="0" fontId="18" fillId="0" borderId="14" xfId="0" applyFont="1" applyBorder="1" applyAlignment="1">
      <alignment vertical="top" wrapText="1"/>
    </xf>
    <xf numFmtId="0" fontId="12" fillId="0" borderId="0" xfId="0" applyFont="1" applyAlignment="1">
      <alignment vertical="center"/>
    </xf>
    <xf numFmtId="0" fontId="5" fillId="0" borderId="5" xfId="0" applyFont="1" applyBorder="1" applyAlignment="1">
      <alignment horizontal="right" vertical="top" wrapText="1"/>
    </xf>
    <xf numFmtId="4" fontId="3" fillId="0" borderId="16" xfId="0" applyNumberFormat="1" applyFont="1" applyBorder="1" applyAlignment="1">
      <alignmen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xf>
    <xf numFmtId="4" fontId="3" fillId="0" borderId="1" xfId="0" applyNumberFormat="1" applyFont="1" applyBorder="1" applyAlignment="1">
      <alignment vertical="center"/>
    </xf>
    <xf numFmtId="0" fontId="10" fillId="0" borderId="1" xfId="0" applyFont="1" applyBorder="1" applyAlignment="1">
      <alignment horizontal="center" vertical="top"/>
    </xf>
    <xf numFmtId="0" fontId="10" fillId="0" borderId="1" xfId="0" applyFont="1" applyBorder="1" applyAlignment="1">
      <alignment horizontal="right" vertical="top" wrapText="1"/>
    </xf>
    <xf numFmtId="0" fontId="8" fillId="0" borderId="0" xfId="0" applyFont="1" applyAlignment="1">
      <alignment horizontal="center" vertical="top"/>
    </xf>
    <xf numFmtId="0" fontId="3" fillId="0" borderId="2"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textRotation="90"/>
    </xf>
    <xf numFmtId="0" fontId="3" fillId="2" borderId="16" xfId="0" applyFont="1" applyFill="1" applyBorder="1" applyAlignment="1">
      <alignment horizontal="center" vertical="center" textRotation="90"/>
    </xf>
    <xf numFmtId="0" fontId="6"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20" fillId="0" borderId="0" xfId="0" applyFont="1" applyAlignment="1">
      <alignment horizontal="left" wrapText="1"/>
    </xf>
    <xf numFmtId="0" fontId="3" fillId="0" borderId="0" xfId="0" applyFont="1" applyAlignment="1">
      <alignment horizontal="left" vertical="top"/>
    </xf>
    <xf numFmtId="0" fontId="0" fillId="0" borderId="0" xfId="0" applyAlignment="1">
      <alignment vertical="top"/>
    </xf>
    <xf numFmtId="0" fontId="6" fillId="3" borderId="0" xfId="0" applyFont="1" applyFill="1" applyAlignment="1">
      <alignment horizontal="left" vertical="top" wrapText="1"/>
    </xf>
    <xf numFmtId="2" fontId="3" fillId="0" borderId="2" xfId="0" applyNumberFormat="1" applyFont="1" applyBorder="1" applyAlignment="1">
      <alignment horizontal="center" vertical="center" textRotation="90" wrapText="1"/>
    </xf>
    <xf numFmtId="2" fontId="3" fillId="0" borderId="16" xfId="0" applyNumberFormat="1" applyFont="1" applyBorder="1" applyAlignment="1">
      <alignment horizontal="center" vertical="center" textRotation="90" wrapText="1"/>
    </xf>
    <xf numFmtId="0" fontId="4" fillId="0" borderId="17" xfId="0" applyFont="1" applyBorder="1" applyAlignment="1">
      <alignment horizontal="center" vertical="center"/>
    </xf>
    <xf numFmtId="0" fontId="4" fillId="3" borderId="0" xfId="0" applyFont="1" applyFill="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3" fillId="0" borderId="2"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16" xfId="0" applyFont="1" applyFill="1" applyBorder="1" applyAlignment="1">
      <alignment horizontal="center" vertical="center" wrapText="1"/>
    </xf>
    <xf numFmtId="2" fontId="17" fillId="2" borderId="0" xfId="0" applyNumberFormat="1" applyFont="1" applyFill="1" applyAlignment="1">
      <alignment horizontal="center" vertical="center"/>
    </xf>
    <xf numFmtId="0" fontId="12" fillId="0" borderId="0" xfId="0" applyFont="1" applyAlignment="1">
      <alignment vertical="center"/>
    </xf>
    <xf numFmtId="2" fontId="3" fillId="2" borderId="0" xfId="0" applyNumberFormat="1" applyFont="1" applyFill="1" applyAlignment="1">
      <alignment horizontal="right" vertical="center"/>
    </xf>
    <xf numFmtId="0" fontId="0" fillId="0" borderId="0" xfId="0" applyAlignment="1">
      <alignment horizontal="right" vertical="center"/>
    </xf>
    <xf numFmtId="0" fontId="4" fillId="2" borderId="0" xfId="0" applyFont="1" applyFill="1" applyAlignment="1">
      <alignment horizontal="left" vertical="top"/>
    </xf>
    <xf numFmtId="2" fontId="13" fillId="2" borderId="0" xfId="0" applyNumberFormat="1" applyFont="1" applyFill="1" applyAlignment="1">
      <alignment horizontal="center" vertical="center"/>
    </xf>
    <xf numFmtId="2" fontId="10" fillId="0" borderId="0" xfId="0" applyNumberFormat="1" applyFont="1" applyAlignment="1">
      <alignment horizontal="center" vertical="center"/>
    </xf>
    <xf numFmtId="0" fontId="10"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left" vertical="top" wrapText="1"/>
    </xf>
    <xf numFmtId="0" fontId="21" fillId="0" borderId="7" xfId="0" applyFont="1" applyBorder="1" applyAlignment="1">
      <alignment horizontal="center" vertical="center" wrapText="1"/>
    </xf>
    <xf numFmtId="0" fontId="21" fillId="0" borderId="6" xfId="0" applyFont="1" applyBorder="1" applyAlignment="1">
      <alignment horizontal="right" vertical="center"/>
    </xf>
    <xf numFmtId="2" fontId="12" fillId="0" borderId="7" xfId="0" applyNumberFormat="1" applyFont="1" applyBorder="1" applyAlignment="1">
      <alignment horizontal="right" vertical="center"/>
    </xf>
    <xf numFmtId="2" fontId="12" fillId="0" borderId="5" xfId="0" applyNumberFormat="1" applyFont="1" applyBorder="1" applyAlignment="1">
      <alignment vertical="center"/>
    </xf>
    <xf numFmtId="0" fontId="12" fillId="0" borderId="0" xfId="0" applyFont="1"/>
    <xf numFmtId="0" fontId="21" fillId="0" borderId="6" xfId="0" applyFont="1" applyBorder="1" applyAlignment="1">
      <alignment horizontal="center" vertical="center"/>
    </xf>
    <xf numFmtId="0" fontId="21" fillId="0" borderId="5" xfId="0" applyFont="1" applyBorder="1" applyAlignment="1">
      <alignment horizontal="left" vertical="top" wrapText="1"/>
    </xf>
    <xf numFmtId="0" fontId="21" fillId="0" borderId="8" xfId="0" applyFont="1" applyBorder="1" applyAlignment="1">
      <alignment horizontal="center" vertical="center" wrapText="1"/>
    </xf>
    <xf numFmtId="0" fontId="21" fillId="0" borderId="5" xfId="0" applyFont="1" applyBorder="1" applyAlignment="1">
      <alignment horizontal="right" vertical="center"/>
    </xf>
    <xf numFmtId="0" fontId="23" fillId="0" borderId="6" xfId="0" applyFont="1" applyBorder="1" applyAlignment="1">
      <alignment horizontal="left" vertical="top" wrapText="1"/>
    </xf>
    <xf numFmtId="0" fontId="21" fillId="0" borderId="5" xfId="0" applyFont="1" applyBorder="1" applyAlignment="1">
      <alignment horizontal="left" vertical="center" wrapText="1"/>
    </xf>
    <xf numFmtId="1" fontId="21" fillId="0" borderId="5" xfId="0" applyNumberFormat="1" applyFont="1" applyBorder="1" applyAlignment="1">
      <alignment horizontal="right" vertical="center"/>
    </xf>
    <xf numFmtId="2" fontId="12" fillId="0" borderId="0" xfId="0" applyNumberFormat="1" applyFont="1"/>
    <xf numFmtId="0" fontId="21" fillId="0" borderId="6" xfId="1" applyFont="1" applyBorder="1" applyAlignment="1">
      <alignment horizontal="left" vertical="center" wrapText="1"/>
    </xf>
    <xf numFmtId="1" fontId="21" fillId="0" borderId="6" xfId="2" applyNumberFormat="1" applyFont="1" applyBorder="1" applyAlignment="1">
      <alignment horizontal="right" vertical="center" wrapText="1"/>
    </xf>
    <xf numFmtId="0" fontId="24" fillId="0" borderId="0" xfId="0" applyFont="1" applyAlignment="1">
      <alignment vertical="center"/>
    </xf>
    <xf numFmtId="0" fontId="21" fillId="0" borderId="9" xfId="0" applyFont="1" applyBorder="1" applyAlignment="1">
      <alignment horizontal="center" vertical="center"/>
    </xf>
    <xf numFmtId="0" fontId="21" fillId="0" borderId="9" xfId="0" applyFont="1" applyBorder="1" applyAlignment="1">
      <alignment horizontal="left" vertical="top" wrapText="1"/>
    </xf>
    <xf numFmtId="0" fontId="21" fillId="0" borderId="19" xfId="0" applyFont="1" applyBorder="1" applyAlignment="1">
      <alignment horizontal="center" vertical="center" wrapText="1"/>
    </xf>
    <xf numFmtId="0" fontId="21" fillId="0" borderId="9" xfId="0" applyFont="1" applyBorder="1" applyAlignment="1">
      <alignment horizontal="right" vertical="center"/>
    </xf>
  </cellXfs>
  <cellStyles count="3">
    <cellStyle name="Parasts" xfId="0" builtinId="0"/>
    <cellStyle name="Stils 1" xfId="1" xr:uid="{14EBA7CC-20E4-42B9-899B-806DD8EE0638}"/>
    <cellStyle name="Style 1" xfId="2" xr:uid="{6BD7A2EF-E992-44F1-9CD9-D02AFAD8DA0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workbookViewId="0">
      <selection activeCell="D9" sqref="D9"/>
    </sheetView>
  </sheetViews>
  <sheetFormatPr defaultColWidth="9.109375" defaultRowHeight="13.2" x14ac:dyDescent="0.25"/>
  <cols>
    <col min="1" max="1" width="4.109375" style="3" customWidth="1"/>
    <col min="2" max="2" width="14.88671875" style="3" customWidth="1"/>
    <col min="3" max="3" width="47.44140625" style="1" customWidth="1"/>
    <col min="4" max="4" width="18" style="2" customWidth="1"/>
    <col min="5" max="16384" width="9.109375" style="6"/>
  </cols>
  <sheetData>
    <row r="1" spans="1:8" x14ac:dyDescent="0.25">
      <c r="A1" s="136" t="s">
        <v>34</v>
      </c>
      <c r="B1" s="136"/>
      <c r="C1" s="136"/>
      <c r="D1" s="136"/>
    </row>
    <row r="2" spans="1:8" ht="30.75" customHeight="1" x14ac:dyDescent="0.25">
      <c r="A2" s="146" t="s">
        <v>1</v>
      </c>
      <c r="B2" s="147"/>
      <c r="C2" s="145" t="str">
        <f>KOPS!D3</f>
        <v>BIOLOĢISKĀS ATTĪRĪŠANAS STACIJAS "DAUGAVGRĪVA" OBJEKTA 04B02 NOŽOGOJUMA IZBŪVES PROJEKTS</v>
      </c>
      <c r="D2" s="145"/>
    </row>
    <row r="3" spans="1:8" ht="30" customHeight="1" x14ac:dyDescent="0.25">
      <c r="A3" s="146" t="s">
        <v>17</v>
      </c>
      <c r="B3" s="147"/>
      <c r="C3" s="145" t="str">
        <f>KOPS!D4</f>
        <v>SIA "RĪGAS ŪDENS" BAS "DAUGAVGRĪVA" DZINTARA IELĀ 60, RĪGĀ, LV-1016</v>
      </c>
      <c r="D3" s="145"/>
    </row>
    <row r="4" spans="1:8" ht="13.8" x14ac:dyDescent="0.25">
      <c r="A4" s="146" t="s">
        <v>4</v>
      </c>
      <c r="B4" s="147"/>
      <c r="C4" s="84" t="str">
        <f>KOPS!D5</f>
        <v>PR-01/12/21</v>
      </c>
    </row>
    <row r="5" spans="1:8" ht="13.8" x14ac:dyDescent="0.25">
      <c r="A5" s="146" t="s">
        <v>235</v>
      </c>
      <c r="B5" s="147"/>
      <c r="C5" s="84" t="s">
        <v>236</v>
      </c>
    </row>
    <row r="6" spans="1:8" ht="20.25" customHeight="1" x14ac:dyDescent="0.25">
      <c r="A6" s="137" t="s">
        <v>5</v>
      </c>
      <c r="B6" s="143" t="s">
        <v>18</v>
      </c>
      <c r="C6" s="141" t="s">
        <v>19</v>
      </c>
      <c r="D6" s="139" t="s">
        <v>23</v>
      </c>
      <c r="E6" s="9"/>
    </row>
    <row r="7" spans="1:8" ht="56.25" customHeight="1" x14ac:dyDescent="0.25">
      <c r="A7" s="138"/>
      <c r="B7" s="144"/>
      <c r="C7" s="142"/>
      <c r="D7" s="140"/>
    </row>
    <row r="8" spans="1:8" x14ac:dyDescent="0.25">
      <c r="A8" s="11"/>
      <c r="B8" s="11"/>
      <c r="C8" s="12"/>
      <c r="D8" s="13"/>
    </row>
    <row r="9" spans="1:8" x14ac:dyDescent="0.25">
      <c r="A9" s="15">
        <v>1</v>
      </c>
      <c r="B9" s="17">
        <v>1</v>
      </c>
      <c r="C9" s="60" t="s">
        <v>59</v>
      </c>
      <c r="D9" s="66">
        <f>KOPS!D19</f>
        <v>0</v>
      </c>
      <c r="E9" s="62"/>
      <c r="F9" s="62"/>
      <c r="G9" s="62"/>
      <c r="H9" s="62"/>
    </row>
    <row r="10" spans="1:8" x14ac:dyDescent="0.25">
      <c r="A10" s="18"/>
      <c r="B10" s="19"/>
      <c r="C10" s="20"/>
      <c r="D10" s="67"/>
      <c r="E10" s="62"/>
      <c r="F10" s="62"/>
      <c r="G10" s="62"/>
      <c r="H10" s="62"/>
    </row>
    <row r="11" spans="1:8" x14ac:dyDescent="0.25">
      <c r="C11" s="21" t="s">
        <v>0</v>
      </c>
      <c r="D11" s="75">
        <f>SUM(D9:D10)</f>
        <v>0</v>
      </c>
      <c r="E11" s="62"/>
      <c r="F11" s="62"/>
      <c r="G11" s="62"/>
      <c r="H11" s="62"/>
    </row>
    <row r="12" spans="1:8" x14ac:dyDescent="0.25">
      <c r="C12" s="23" t="s">
        <v>22</v>
      </c>
      <c r="D12" s="68">
        <f>ROUND(D11*21%,2)</f>
        <v>0</v>
      </c>
      <c r="E12" s="62"/>
      <c r="F12" s="62"/>
      <c r="G12" s="62"/>
      <c r="H12" s="62"/>
    </row>
    <row r="13" spans="1:8" x14ac:dyDescent="0.25">
      <c r="C13" s="55"/>
    </row>
    <row r="16" spans="1:8" x14ac:dyDescent="0.25">
      <c r="B16" s="42" t="s">
        <v>20</v>
      </c>
      <c r="D16" s="42"/>
    </row>
    <row r="17" spans="2:4" x14ac:dyDescent="0.25">
      <c r="B17" s="6"/>
      <c r="D17" s="42"/>
    </row>
    <row r="18" spans="2:4" x14ac:dyDescent="0.25">
      <c r="B18" s="109"/>
      <c r="D18" s="109"/>
    </row>
    <row r="19" spans="2:4" x14ac:dyDescent="0.25">
      <c r="B19" s="41" t="s">
        <v>40</v>
      </c>
      <c r="D19" s="42"/>
    </row>
    <row r="20" spans="2:4" x14ac:dyDescent="0.25">
      <c r="D20" s="42"/>
    </row>
    <row r="21" spans="2:4" x14ac:dyDescent="0.25">
      <c r="B21" s="42"/>
    </row>
    <row r="22" spans="2:4" x14ac:dyDescent="0.25">
      <c r="B22" s="109" t="s">
        <v>240</v>
      </c>
    </row>
  </sheetData>
  <mergeCells count="11">
    <mergeCell ref="A1:D1"/>
    <mergeCell ref="A6:A7"/>
    <mergeCell ref="D6:D7"/>
    <mergeCell ref="C6:C7"/>
    <mergeCell ref="B6:B7"/>
    <mergeCell ref="C2:D2"/>
    <mergeCell ref="C3:D3"/>
    <mergeCell ref="A2:B2"/>
    <mergeCell ref="A3:B3"/>
    <mergeCell ref="A4:B4"/>
    <mergeCell ref="A5:B5"/>
  </mergeCells>
  <phoneticPr fontId="2"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30"/>
  <sheetViews>
    <sheetView zoomScaleNormal="100" workbookViewId="0">
      <selection activeCell="D16" sqref="D16"/>
    </sheetView>
  </sheetViews>
  <sheetFormatPr defaultColWidth="9.109375" defaultRowHeight="13.2" x14ac:dyDescent="0.25"/>
  <cols>
    <col min="1" max="1" width="4.109375" style="3" customWidth="1"/>
    <col min="2" max="2" width="10" style="3" customWidth="1"/>
    <col min="3" max="3" width="27.6640625" style="1" customWidth="1"/>
    <col min="4" max="4" width="17.6640625" style="2" customWidth="1"/>
    <col min="5" max="5" width="17.6640625" style="3" customWidth="1"/>
    <col min="6" max="6" width="17.6640625" style="4" customWidth="1"/>
    <col min="7" max="8" width="17.6640625" style="5" customWidth="1"/>
    <col min="9" max="9" width="9.109375" style="6"/>
    <col min="10" max="10" width="15.88671875" style="6" customWidth="1"/>
    <col min="11" max="16384" width="9.109375" style="6"/>
  </cols>
  <sheetData>
    <row r="1" spans="1:10" ht="18.75" customHeight="1" x14ac:dyDescent="0.25">
      <c r="A1" s="89"/>
      <c r="B1" s="89"/>
      <c r="C1" s="90"/>
      <c r="D1" s="151" t="s">
        <v>54</v>
      </c>
      <c r="E1" s="151"/>
      <c r="F1" s="91"/>
      <c r="G1" s="92"/>
      <c r="H1" s="92"/>
    </row>
    <row r="2" spans="1:10" ht="31.5" customHeight="1" x14ac:dyDescent="0.25">
      <c r="A2" s="95" t="s">
        <v>1</v>
      </c>
      <c r="B2" s="95"/>
      <c r="C2" s="90"/>
      <c r="D2" s="155" t="str">
        <f>D3</f>
        <v>BIOLOĢISKĀS ATTĪRĪŠANAS STACIJAS "DAUGAVGRĪVA" OBJEKTA 04B02 NOŽOGOJUMA IZBŪVES PROJEKTS</v>
      </c>
      <c r="E2" s="155"/>
      <c r="F2" s="155"/>
      <c r="G2" s="155"/>
      <c r="H2" s="155"/>
    </row>
    <row r="3" spans="1:10" ht="30" customHeight="1" x14ac:dyDescent="0.25">
      <c r="A3" s="95" t="s">
        <v>2</v>
      </c>
      <c r="B3" s="95"/>
      <c r="C3" s="90"/>
      <c r="D3" s="151" t="s">
        <v>56</v>
      </c>
      <c r="E3" s="151"/>
      <c r="F3" s="151"/>
      <c r="G3" s="151"/>
      <c r="H3" s="151"/>
    </row>
    <row r="4" spans="1:10" ht="13.8" x14ac:dyDescent="0.25">
      <c r="A4" s="95" t="s">
        <v>3</v>
      </c>
      <c r="B4" s="95"/>
      <c r="C4" s="90"/>
      <c r="D4" s="96" t="s">
        <v>57</v>
      </c>
      <c r="E4" s="89"/>
      <c r="F4" s="91"/>
      <c r="G4" s="92"/>
      <c r="H4" s="92"/>
    </row>
    <row r="5" spans="1:10" ht="13.8" x14ac:dyDescent="0.25">
      <c r="A5" s="95" t="s">
        <v>4</v>
      </c>
      <c r="B5" s="95"/>
      <c r="C5" s="90"/>
      <c r="D5" s="97" t="s">
        <v>58</v>
      </c>
      <c r="E5" s="89"/>
      <c r="F5" s="91"/>
      <c r="G5" s="98"/>
      <c r="H5" s="92"/>
    </row>
    <row r="6" spans="1:10" ht="14.4" x14ac:dyDescent="0.25">
      <c r="A6" s="95" t="s">
        <v>24</v>
      </c>
      <c r="B6" s="95"/>
      <c r="C6" s="90"/>
      <c r="D6" s="108">
        <f>D19</f>
        <v>0</v>
      </c>
      <c r="E6" s="89"/>
      <c r="F6" s="91"/>
      <c r="G6" s="92"/>
      <c r="H6" s="92"/>
    </row>
    <row r="7" spans="1:10" ht="13.8" x14ac:dyDescent="0.25">
      <c r="A7" s="95" t="s">
        <v>12</v>
      </c>
      <c r="B7" s="95"/>
      <c r="C7" s="90"/>
      <c r="D7" s="108">
        <f>H15</f>
        <v>0</v>
      </c>
      <c r="E7" s="89"/>
      <c r="F7" s="91"/>
      <c r="G7" s="92"/>
      <c r="H7" s="92"/>
    </row>
    <row r="8" spans="1:10" ht="13.8" x14ac:dyDescent="0.25">
      <c r="A8" s="146" t="s">
        <v>235</v>
      </c>
      <c r="B8" s="147"/>
      <c r="C8" s="150"/>
      <c r="D8" s="84" t="s">
        <v>236</v>
      </c>
      <c r="E8" s="89"/>
      <c r="F8" s="91"/>
      <c r="G8" s="92"/>
      <c r="H8" s="92"/>
    </row>
    <row r="9" spans="1:10" ht="20.25" customHeight="1" x14ac:dyDescent="0.25">
      <c r="A9" s="137" t="s">
        <v>5</v>
      </c>
      <c r="B9" s="143" t="s">
        <v>13</v>
      </c>
      <c r="C9" s="141" t="s">
        <v>39</v>
      </c>
      <c r="D9" s="139" t="s">
        <v>25</v>
      </c>
      <c r="E9" s="154" t="s">
        <v>14</v>
      </c>
      <c r="F9" s="154"/>
      <c r="G9" s="154"/>
      <c r="H9" s="152" t="s">
        <v>10</v>
      </c>
      <c r="I9" s="9"/>
    </row>
    <row r="10" spans="1:10" ht="78.75" customHeight="1" x14ac:dyDescent="0.25">
      <c r="A10" s="138"/>
      <c r="B10" s="144"/>
      <c r="C10" s="142"/>
      <c r="D10" s="140"/>
      <c r="E10" s="69" t="s">
        <v>26</v>
      </c>
      <c r="F10" s="69" t="s">
        <v>37</v>
      </c>
      <c r="G10" s="69" t="s">
        <v>27</v>
      </c>
      <c r="H10" s="153"/>
    </row>
    <row r="11" spans="1:10" s="9" customFormat="1" x14ac:dyDescent="0.25">
      <c r="A11" s="129">
        <v>1</v>
      </c>
      <c r="B11" s="129" t="s">
        <v>35</v>
      </c>
      <c r="C11" s="130" t="s">
        <v>60</v>
      </c>
      <c r="D11" s="131">
        <f>E11+F11+G11</f>
        <v>0</v>
      </c>
      <c r="E11" s="132">
        <f>DEM!L19</f>
        <v>0</v>
      </c>
      <c r="F11" s="132">
        <f>DEM!M19</f>
        <v>0</v>
      </c>
      <c r="G11" s="132">
        <f>DEM!N19</f>
        <v>0</v>
      </c>
      <c r="H11" s="133">
        <f>DEM!K19</f>
        <v>0</v>
      </c>
      <c r="I11" s="76"/>
      <c r="J11" s="76"/>
    </row>
    <row r="12" spans="1:10" s="9" customFormat="1" x14ac:dyDescent="0.25">
      <c r="A12" s="129">
        <v>2</v>
      </c>
      <c r="B12" s="129" t="s">
        <v>63</v>
      </c>
      <c r="C12" s="130" t="s">
        <v>72</v>
      </c>
      <c r="D12" s="131">
        <f t="shared" ref="D12:D14" si="0">E12+F12+G12</f>
        <v>0</v>
      </c>
      <c r="E12" s="132">
        <f>Ž!L24</f>
        <v>0</v>
      </c>
      <c r="F12" s="132">
        <f>Ž!M24</f>
        <v>0</v>
      </c>
      <c r="G12" s="132">
        <f>Ž!N24</f>
        <v>0</v>
      </c>
      <c r="H12" s="133">
        <f>Ž!K24</f>
        <v>0</v>
      </c>
      <c r="I12" s="76"/>
      <c r="J12" s="76"/>
    </row>
    <row r="13" spans="1:10" s="9" customFormat="1" ht="26.4" x14ac:dyDescent="0.25">
      <c r="A13" s="129">
        <v>3</v>
      </c>
      <c r="B13" s="129" t="s">
        <v>64</v>
      </c>
      <c r="C13" s="130" t="s">
        <v>61</v>
      </c>
      <c r="D13" s="131">
        <f t="shared" si="0"/>
        <v>0</v>
      </c>
      <c r="E13" s="132">
        <f>EST!L92</f>
        <v>0</v>
      </c>
      <c r="F13" s="132">
        <f>EST!M92</f>
        <v>0</v>
      </c>
      <c r="G13" s="132">
        <f>EST!N92</f>
        <v>0</v>
      </c>
      <c r="H13" s="133">
        <f>EST!K92</f>
        <v>0</v>
      </c>
      <c r="I13" s="76"/>
      <c r="J13" s="76"/>
    </row>
    <row r="14" spans="1:10" s="9" customFormat="1" ht="26.4" x14ac:dyDescent="0.25">
      <c r="A14" s="129">
        <v>4</v>
      </c>
      <c r="B14" s="129" t="s">
        <v>65</v>
      </c>
      <c r="C14" s="130" t="s">
        <v>62</v>
      </c>
      <c r="D14" s="131">
        <f t="shared" si="0"/>
        <v>0</v>
      </c>
      <c r="E14" s="132">
        <f>TER!L28</f>
        <v>0</v>
      </c>
      <c r="F14" s="132">
        <f>TER!M28</f>
        <v>0</v>
      </c>
      <c r="G14" s="132">
        <f>TER!N28</f>
        <v>0</v>
      </c>
      <c r="H14" s="133">
        <f>TER!K28</f>
        <v>0</v>
      </c>
      <c r="I14" s="76"/>
      <c r="J14" s="76"/>
    </row>
    <row r="15" spans="1:10" s="74" customFormat="1" x14ac:dyDescent="0.25">
      <c r="A15" s="134"/>
      <c r="B15" s="134"/>
      <c r="C15" s="135" t="s">
        <v>15</v>
      </c>
      <c r="D15" s="70">
        <f>SUM(D11:D14)</f>
        <v>0</v>
      </c>
      <c r="E15" s="71">
        <f>SUM(E11:E14)</f>
        <v>0</v>
      </c>
      <c r="F15" s="71">
        <f>SUM(F11:F14)</f>
        <v>0</v>
      </c>
      <c r="G15" s="71">
        <f>SUM(G11:G14)</f>
        <v>0</v>
      </c>
      <c r="H15" s="72">
        <f>SUM(H11:H14)</f>
        <v>0</v>
      </c>
      <c r="I15" s="73"/>
      <c r="J15" s="73"/>
    </row>
    <row r="16" spans="1:10" x14ac:dyDescent="0.25">
      <c r="C16" s="127" t="s">
        <v>237</v>
      </c>
      <c r="D16" s="128">
        <f>ROUND(D15*0%,2)</f>
        <v>0</v>
      </c>
      <c r="E16" s="64"/>
      <c r="F16" s="65"/>
      <c r="G16" s="65"/>
      <c r="H16" s="65"/>
      <c r="I16" s="62"/>
      <c r="J16" s="62"/>
    </row>
    <row r="17" spans="1:16" x14ac:dyDescent="0.25">
      <c r="C17" s="61" t="s">
        <v>21</v>
      </c>
      <c r="D17" s="63">
        <f>ROUND(D16*0%,2)</f>
        <v>0</v>
      </c>
      <c r="E17" s="64"/>
      <c r="F17" s="65"/>
      <c r="G17" s="65"/>
      <c r="H17" s="65"/>
      <c r="I17" s="62"/>
      <c r="J17" s="62"/>
    </row>
    <row r="18" spans="1:16" x14ac:dyDescent="0.25">
      <c r="C18" s="21" t="s">
        <v>238</v>
      </c>
      <c r="D18" s="63">
        <f>ROUND(D15*0%,2)</f>
        <v>0</v>
      </c>
      <c r="E18" s="64"/>
      <c r="F18" s="65"/>
      <c r="G18" s="65"/>
      <c r="H18" s="65"/>
      <c r="I18" s="62"/>
      <c r="J18" s="62"/>
    </row>
    <row r="19" spans="1:16" x14ac:dyDescent="0.25">
      <c r="C19" s="23" t="s">
        <v>16</v>
      </c>
      <c r="D19" s="75">
        <f>D15+D16+D18</f>
        <v>0</v>
      </c>
      <c r="E19" s="64"/>
      <c r="F19" s="65"/>
      <c r="G19" s="65"/>
      <c r="H19" s="65"/>
      <c r="I19" s="62"/>
      <c r="J19" s="62"/>
    </row>
    <row r="21" spans="1:16" x14ac:dyDescent="0.25">
      <c r="A21" s="42" t="s">
        <v>42</v>
      </c>
    </row>
    <row r="23" spans="1:16" x14ac:dyDescent="0.25">
      <c r="C23" s="41" t="s">
        <v>20</v>
      </c>
      <c r="E23" s="149"/>
      <c r="F23" s="150"/>
      <c r="G23" s="4"/>
    </row>
    <row r="24" spans="1:16" x14ac:dyDescent="0.25">
      <c r="E24" s="149"/>
      <c r="F24" s="150"/>
      <c r="G24" s="4"/>
    </row>
    <row r="25" spans="1:16" x14ac:dyDescent="0.25">
      <c r="C25" s="41" t="s">
        <v>40</v>
      </c>
      <c r="E25" s="149"/>
      <c r="F25" s="150"/>
      <c r="G25" s="4"/>
    </row>
    <row r="26" spans="1:16" x14ac:dyDescent="0.25">
      <c r="E26" s="149"/>
      <c r="F26" s="150"/>
      <c r="G26" s="4"/>
    </row>
    <row r="27" spans="1:16" x14ac:dyDescent="0.25">
      <c r="C27" s="109" t="s">
        <v>240</v>
      </c>
      <c r="F27" s="42"/>
      <c r="G27" s="4"/>
    </row>
    <row r="28" spans="1:16" x14ac:dyDescent="0.25">
      <c r="F28" s="42"/>
      <c r="G28" s="4"/>
    </row>
    <row r="30" spans="1:16" ht="70.8" customHeight="1" x14ac:dyDescent="0.25">
      <c r="A30" s="148" t="s">
        <v>239</v>
      </c>
      <c r="B30" s="148"/>
      <c r="C30" s="148"/>
      <c r="D30" s="148"/>
      <c r="E30" s="148"/>
      <c r="F30" s="148"/>
      <c r="G30" s="148"/>
      <c r="H30" s="148"/>
      <c r="I30" s="148"/>
      <c r="J30" s="148"/>
      <c r="K30" s="148"/>
      <c r="L30" s="148"/>
      <c r="M30" s="148"/>
      <c r="N30" s="148"/>
      <c r="O30" s="148"/>
      <c r="P30" s="148"/>
    </row>
  </sheetData>
  <mergeCells count="15">
    <mergeCell ref="A8:C8"/>
    <mergeCell ref="D1:E1"/>
    <mergeCell ref="H9:H10"/>
    <mergeCell ref="E9:G9"/>
    <mergeCell ref="A9:A10"/>
    <mergeCell ref="D9:D10"/>
    <mergeCell ref="C9:C10"/>
    <mergeCell ref="B9:B10"/>
    <mergeCell ref="D2:H2"/>
    <mergeCell ref="D3:H3"/>
    <mergeCell ref="A30:P30"/>
    <mergeCell ref="E23:F23"/>
    <mergeCell ref="E24:F24"/>
    <mergeCell ref="E25:F25"/>
    <mergeCell ref="E26:F26"/>
  </mergeCells>
  <phoneticPr fontId="2"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A13" zoomScaleNormal="100" workbookViewId="0">
      <selection activeCell="G31" sqref="G31"/>
    </sheetView>
  </sheetViews>
  <sheetFormatPr defaultColWidth="9.109375" defaultRowHeight="13.2" x14ac:dyDescent="0.25"/>
  <cols>
    <col min="1" max="1" width="5.6640625" style="3" customWidth="1"/>
    <col min="2" max="2" width="41" style="1" customWidth="1"/>
    <col min="3" max="3" width="6" style="2" customWidth="1"/>
    <col min="4" max="4" width="6.88671875" style="3" customWidth="1"/>
    <col min="5" max="5" width="6.33203125" style="3" customWidth="1"/>
    <col min="6" max="6" width="6.5546875" style="4" customWidth="1"/>
    <col min="7" max="7" width="6.44140625" style="5" customWidth="1"/>
    <col min="8" max="8" width="8" style="5" customWidth="1"/>
    <col min="9" max="9" width="6.33203125" style="5" customWidth="1"/>
    <col min="10" max="10" width="7.6640625" style="5" customWidth="1"/>
    <col min="11" max="14" width="8.44140625" style="5" customWidth="1"/>
    <col min="15" max="15" width="9.44140625" style="6" customWidth="1"/>
    <col min="16" max="16384" width="9.109375" style="6"/>
  </cols>
  <sheetData>
    <row r="1" spans="1:16" x14ac:dyDescent="0.25">
      <c r="A1" s="89"/>
      <c r="B1" s="90"/>
      <c r="C1" s="91" t="s">
        <v>55</v>
      </c>
      <c r="D1" s="89"/>
      <c r="E1" s="89"/>
      <c r="F1" s="91"/>
      <c r="G1" s="92"/>
      <c r="H1" s="92"/>
      <c r="I1" s="92"/>
      <c r="J1" s="92"/>
      <c r="K1" s="92"/>
      <c r="L1" s="92"/>
      <c r="M1" s="92"/>
      <c r="N1" s="92"/>
      <c r="O1" s="93"/>
    </row>
    <row r="2" spans="1:16" x14ac:dyDescent="0.25">
      <c r="A2" s="89"/>
      <c r="B2" s="90"/>
      <c r="C2" s="94" t="str">
        <f>KOPS!C11</f>
        <v xml:space="preserve">DEMONTĀŽAS DARBI </v>
      </c>
      <c r="D2" s="89"/>
      <c r="E2" s="89"/>
      <c r="F2" s="91"/>
      <c r="G2" s="92"/>
      <c r="H2" s="92"/>
      <c r="I2" s="92"/>
      <c r="J2" s="92"/>
      <c r="K2" s="92"/>
      <c r="L2" s="92"/>
      <c r="M2" s="92"/>
      <c r="N2" s="92"/>
      <c r="O2" s="93"/>
    </row>
    <row r="3" spans="1:16" ht="30.75" customHeight="1" x14ac:dyDescent="0.25">
      <c r="A3" s="167" t="s">
        <v>1</v>
      </c>
      <c r="B3" s="150"/>
      <c r="C3" s="156" t="str">
        <f>KOPS!D2</f>
        <v>BIOLOĢISKĀS ATTĪRĪŠANAS STACIJAS "DAUGAVGRĪVA" OBJEKTA 04B02 NOŽOGOJUMA IZBŪVES PROJEKTS</v>
      </c>
      <c r="D3" s="156"/>
      <c r="E3" s="156"/>
      <c r="F3" s="156"/>
      <c r="G3" s="156"/>
      <c r="H3" s="156"/>
      <c r="I3" s="156"/>
      <c r="J3" s="156"/>
      <c r="K3" s="156"/>
      <c r="L3" s="156"/>
      <c r="M3" s="156"/>
      <c r="N3" s="156"/>
      <c r="O3" s="156"/>
    </row>
    <row r="4" spans="1:16" ht="32.25" customHeight="1" x14ac:dyDescent="0.25">
      <c r="A4" s="167" t="s">
        <v>2</v>
      </c>
      <c r="B4" s="150"/>
      <c r="C4" s="145" t="str">
        <f>KOPS!D3</f>
        <v>BIOLOĢISKĀS ATTĪRĪŠANAS STACIJAS "DAUGAVGRĪVA" OBJEKTA 04B02 NOŽOGOJUMA IZBŪVES PROJEKTS</v>
      </c>
      <c r="D4" s="145"/>
      <c r="E4" s="145"/>
      <c r="F4" s="145"/>
      <c r="G4" s="145"/>
      <c r="H4" s="145"/>
      <c r="I4" s="145"/>
      <c r="J4" s="145"/>
      <c r="K4" s="145"/>
      <c r="L4" s="145"/>
      <c r="M4" s="145"/>
      <c r="N4" s="145"/>
      <c r="O4" s="145"/>
    </row>
    <row r="5" spans="1:16" ht="13.8" x14ac:dyDescent="0.25">
      <c r="A5" s="167" t="s">
        <v>3</v>
      </c>
      <c r="B5" s="150"/>
      <c r="C5" s="54" t="str">
        <f>KOPS!D4</f>
        <v>SIA "RĪGAS ŪDENS" BAS "DAUGAVGRĪVA" DZINTARA IELĀ 60, RĪGĀ, LV-1016</v>
      </c>
      <c r="D5" s="45"/>
      <c r="E5" s="45"/>
      <c r="F5" s="46"/>
      <c r="G5" s="47"/>
      <c r="H5" s="47"/>
      <c r="I5" s="47"/>
      <c r="J5" s="47"/>
      <c r="K5" s="47"/>
      <c r="L5" s="47"/>
      <c r="M5" s="47"/>
      <c r="N5" s="47"/>
      <c r="O5" s="48"/>
    </row>
    <row r="6" spans="1:16" ht="13.8" x14ac:dyDescent="0.25">
      <c r="A6" s="167" t="s">
        <v>4</v>
      </c>
      <c r="B6" s="150"/>
      <c r="C6" s="85" t="str">
        <f>KOPS!D5</f>
        <v>PR-01/12/21</v>
      </c>
      <c r="D6" s="45"/>
      <c r="E6" s="45"/>
      <c r="F6" s="46"/>
      <c r="G6" s="47"/>
      <c r="H6" s="47"/>
      <c r="I6" s="47"/>
      <c r="J6" s="47"/>
      <c r="K6" s="47"/>
      <c r="L6" s="47"/>
      <c r="M6" s="47"/>
      <c r="N6" s="47"/>
      <c r="O6" s="48"/>
    </row>
    <row r="7" spans="1:16" ht="14.4" x14ac:dyDescent="0.25">
      <c r="A7" s="43" t="s">
        <v>73</v>
      </c>
      <c r="B7" s="44"/>
      <c r="C7" s="49"/>
      <c r="D7" s="45"/>
      <c r="E7" s="45"/>
      <c r="F7" s="46"/>
      <c r="G7" s="47"/>
      <c r="H7" s="47"/>
      <c r="I7" s="165" t="s">
        <v>28</v>
      </c>
      <c r="J7" s="166"/>
      <c r="K7" s="166"/>
      <c r="L7" s="166"/>
      <c r="M7" s="166"/>
      <c r="N7" s="163">
        <f>O19</f>
        <v>0</v>
      </c>
      <c r="O7" s="164"/>
    </row>
    <row r="8" spans="1:16" ht="13.8" x14ac:dyDescent="0.25">
      <c r="A8" s="167" t="s">
        <v>235</v>
      </c>
      <c r="B8" s="150"/>
      <c r="C8" s="84" t="s">
        <v>236</v>
      </c>
      <c r="D8" s="45"/>
      <c r="E8" s="45"/>
      <c r="F8" s="46"/>
      <c r="G8" s="47"/>
      <c r="H8" s="47"/>
      <c r="I8" s="47"/>
      <c r="J8" s="47"/>
      <c r="K8" s="47"/>
      <c r="L8" s="47"/>
      <c r="M8" s="47"/>
      <c r="N8" s="47"/>
      <c r="O8" s="48"/>
    </row>
    <row r="9" spans="1:16" ht="20.25" customHeight="1" x14ac:dyDescent="0.25">
      <c r="A9" s="137" t="s">
        <v>5</v>
      </c>
      <c r="B9" s="161" t="s">
        <v>38</v>
      </c>
      <c r="C9" s="159" t="s">
        <v>6</v>
      </c>
      <c r="D9" s="137" t="s">
        <v>7</v>
      </c>
      <c r="E9" s="154" t="s">
        <v>8</v>
      </c>
      <c r="F9" s="154"/>
      <c r="G9" s="154"/>
      <c r="H9" s="154"/>
      <c r="I9" s="154"/>
      <c r="J9" s="158"/>
      <c r="K9" s="157" t="s">
        <v>11</v>
      </c>
      <c r="L9" s="154"/>
      <c r="M9" s="154"/>
      <c r="N9" s="154"/>
      <c r="O9" s="158"/>
      <c r="P9" s="9"/>
    </row>
    <row r="10" spans="1:16" ht="78.75" customHeight="1" x14ac:dyDescent="0.25">
      <c r="A10" s="138"/>
      <c r="B10" s="162"/>
      <c r="C10" s="160"/>
      <c r="D10" s="138"/>
      <c r="E10" s="7" t="s">
        <v>9</v>
      </c>
      <c r="F10" s="7" t="s">
        <v>29</v>
      </c>
      <c r="G10" s="8" t="s">
        <v>30</v>
      </c>
      <c r="H10" s="8" t="s">
        <v>36</v>
      </c>
      <c r="I10" s="8" t="s">
        <v>31</v>
      </c>
      <c r="J10" s="8" t="s">
        <v>32</v>
      </c>
      <c r="K10" s="8" t="s">
        <v>10</v>
      </c>
      <c r="L10" s="8" t="s">
        <v>30</v>
      </c>
      <c r="M10" s="8" t="s">
        <v>36</v>
      </c>
      <c r="N10" s="8" t="s">
        <v>31</v>
      </c>
      <c r="O10" s="8" t="s">
        <v>33</v>
      </c>
    </row>
    <row r="11" spans="1:16" x14ac:dyDescent="0.25">
      <c r="A11" s="16"/>
      <c r="B11" s="27"/>
      <c r="C11" s="28"/>
      <c r="D11" s="24"/>
      <c r="E11" s="29"/>
      <c r="F11" s="25"/>
      <c r="G11" s="26"/>
      <c r="H11" s="26"/>
      <c r="I11" s="30"/>
      <c r="J11" s="26"/>
      <c r="K11" s="30"/>
      <c r="L11" s="26"/>
      <c r="M11" s="30"/>
      <c r="N11" s="26"/>
      <c r="O11" s="31"/>
    </row>
    <row r="12" spans="1:16" s="9" customFormat="1" x14ac:dyDescent="0.25">
      <c r="A12" s="56"/>
      <c r="B12" s="86" t="s">
        <v>43</v>
      </c>
      <c r="C12" s="58"/>
      <c r="D12" s="59"/>
      <c r="E12" s="79"/>
      <c r="F12" s="50"/>
      <c r="G12" s="80"/>
      <c r="H12" s="81"/>
      <c r="I12" s="82"/>
      <c r="J12" s="81"/>
      <c r="K12" s="83"/>
      <c r="L12" s="50"/>
      <c r="M12" s="50"/>
      <c r="N12" s="50"/>
      <c r="O12" s="50"/>
    </row>
    <row r="13" spans="1:16" s="9" customFormat="1" x14ac:dyDescent="0.25">
      <c r="A13" s="56">
        <v>1</v>
      </c>
      <c r="B13" s="57" t="s">
        <v>66</v>
      </c>
      <c r="C13" s="58" t="s">
        <v>67</v>
      </c>
      <c r="D13" s="59">
        <v>2</v>
      </c>
      <c r="E13" s="100"/>
      <c r="F13" s="50"/>
      <c r="G13" s="80">
        <f>ROUND(E13*F13,2)</f>
        <v>0</v>
      </c>
      <c r="H13" s="50"/>
      <c r="I13" s="81"/>
      <c r="J13" s="50">
        <f t="shared" ref="J13:J17" si="0">SUM(G13:I13)</f>
        <v>0</v>
      </c>
      <c r="K13" s="80">
        <f t="shared" ref="K13:K17" si="1">ROUND(D13*E13,2)</f>
        <v>0</v>
      </c>
      <c r="L13" s="80">
        <f t="shared" ref="L13:L17" si="2">ROUND(D13*G13,2)</f>
        <v>0</v>
      </c>
      <c r="M13" s="80">
        <f t="shared" ref="M13:M17" si="3">ROUND(D13*H13,2)</f>
        <v>0</v>
      </c>
      <c r="N13" s="80">
        <f t="shared" ref="N13:N17" si="4">ROUND(I13*D13,2)</f>
        <v>0</v>
      </c>
      <c r="O13" s="80">
        <f t="shared" ref="O13:O17" si="5">SUM(L13:N13)</f>
        <v>0</v>
      </c>
    </row>
    <row r="14" spans="1:16" s="9" customFormat="1" x14ac:dyDescent="0.25">
      <c r="A14" s="56">
        <v>2</v>
      </c>
      <c r="B14" s="57" t="s">
        <v>68</v>
      </c>
      <c r="C14" s="58" t="s">
        <v>69</v>
      </c>
      <c r="D14" s="59">
        <v>30</v>
      </c>
      <c r="E14" s="100"/>
      <c r="F14" s="50"/>
      <c r="G14" s="80">
        <f t="shared" ref="G14:G17" si="6">ROUND(E14*F14,2)</f>
        <v>0</v>
      </c>
      <c r="H14" s="50"/>
      <c r="I14" s="81"/>
      <c r="J14" s="50">
        <f t="shared" si="0"/>
        <v>0</v>
      </c>
      <c r="K14" s="80">
        <f t="shared" si="1"/>
        <v>0</v>
      </c>
      <c r="L14" s="80">
        <f t="shared" si="2"/>
        <v>0</v>
      </c>
      <c r="M14" s="80">
        <f t="shared" si="3"/>
        <v>0</v>
      </c>
      <c r="N14" s="80">
        <f t="shared" si="4"/>
        <v>0</v>
      </c>
      <c r="O14" s="80">
        <f t="shared" si="5"/>
        <v>0</v>
      </c>
    </row>
    <row r="15" spans="1:16" s="9" customFormat="1" ht="15.6" x14ac:dyDescent="0.25">
      <c r="A15" s="56">
        <v>3</v>
      </c>
      <c r="B15" s="57" t="s">
        <v>173</v>
      </c>
      <c r="C15" s="78" t="s">
        <v>174</v>
      </c>
      <c r="D15" s="59">
        <v>11</v>
      </c>
      <c r="E15" s="100"/>
      <c r="F15" s="50"/>
      <c r="G15" s="80">
        <f t="shared" si="6"/>
        <v>0</v>
      </c>
      <c r="H15" s="50"/>
      <c r="I15" s="81"/>
      <c r="J15" s="50">
        <f t="shared" si="0"/>
        <v>0</v>
      </c>
      <c r="K15" s="80">
        <f t="shared" si="1"/>
        <v>0</v>
      </c>
      <c r="L15" s="80">
        <f t="shared" si="2"/>
        <v>0</v>
      </c>
      <c r="M15" s="80">
        <f t="shared" si="3"/>
        <v>0</v>
      </c>
      <c r="N15" s="80">
        <f t="shared" si="4"/>
        <v>0</v>
      </c>
      <c r="O15" s="80">
        <f t="shared" si="5"/>
        <v>0</v>
      </c>
    </row>
    <row r="16" spans="1:16" ht="26.4" x14ac:dyDescent="0.25">
      <c r="A16" s="56">
        <v>4</v>
      </c>
      <c r="B16" s="22" t="s">
        <v>70</v>
      </c>
      <c r="C16" s="78" t="s">
        <v>46</v>
      </c>
      <c r="D16" s="77">
        <v>3</v>
      </c>
      <c r="E16" s="100"/>
      <c r="F16" s="50"/>
      <c r="G16" s="80">
        <f t="shared" si="6"/>
        <v>0</v>
      </c>
      <c r="H16" s="50"/>
      <c r="I16" s="81"/>
      <c r="J16" s="50">
        <f t="shared" si="0"/>
        <v>0</v>
      </c>
      <c r="K16" s="80">
        <f t="shared" si="1"/>
        <v>0</v>
      </c>
      <c r="L16" s="80">
        <f t="shared" si="2"/>
        <v>0</v>
      </c>
      <c r="M16" s="80">
        <f t="shared" si="3"/>
        <v>0</v>
      </c>
      <c r="N16" s="80">
        <f t="shared" si="4"/>
        <v>0</v>
      </c>
      <c r="O16" s="80">
        <f t="shared" si="5"/>
        <v>0</v>
      </c>
    </row>
    <row r="17" spans="1:16" x14ac:dyDescent="0.25">
      <c r="A17" s="56">
        <v>5</v>
      </c>
      <c r="B17" s="103" t="s">
        <v>171</v>
      </c>
      <c r="C17" s="104" t="s">
        <v>67</v>
      </c>
      <c r="D17" s="105">
        <v>2</v>
      </c>
      <c r="E17" s="100"/>
      <c r="F17" s="50"/>
      <c r="G17" s="80">
        <f t="shared" si="6"/>
        <v>0</v>
      </c>
      <c r="H17" s="50"/>
      <c r="I17" s="81"/>
      <c r="J17" s="50">
        <f t="shared" si="0"/>
        <v>0</v>
      </c>
      <c r="K17" s="80">
        <f t="shared" si="1"/>
        <v>0</v>
      </c>
      <c r="L17" s="80">
        <f t="shared" si="2"/>
        <v>0</v>
      </c>
      <c r="M17" s="80">
        <f t="shared" si="3"/>
        <v>0</v>
      </c>
      <c r="N17" s="80">
        <f t="shared" si="4"/>
        <v>0</v>
      </c>
      <c r="O17" s="80">
        <f t="shared" si="5"/>
        <v>0</v>
      </c>
    </row>
    <row r="18" spans="1:16" s="32" customFormat="1" x14ac:dyDescent="0.25">
      <c r="A18" s="33"/>
      <c r="B18" s="23"/>
      <c r="C18" s="34"/>
      <c r="D18" s="33"/>
      <c r="E18" s="35"/>
      <c r="F18" s="36"/>
      <c r="G18" s="37"/>
      <c r="H18" s="37"/>
      <c r="I18" s="38"/>
      <c r="J18" s="37"/>
      <c r="K18" s="38"/>
      <c r="L18" s="37"/>
      <c r="M18" s="38"/>
      <c r="N18" s="37"/>
      <c r="O18" s="51"/>
    </row>
    <row r="19" spans="1:16" x14ac:dyDescent="0.25">
      <c r="J19" s="14" t="s">
        <v>41</v>
      </c>
      <c r="K19" s="39">
        <f>SUM(K12:K18)</f>
        <v>0</v>
      </c>
      <c r="L19" s="39">
        <f>SUM(L12:L18)</f>
        <v>0</v>
      </c>
      <c r="M19" s="39">
        <f>SUM(M12:M18)</f>
        <v>0</v>
      </c>
      <c r="N19" s="39">
        <f>SUM(N12:N18)</f>
        <v>0</v>
      </c>
      <c r="O19" s="40">
        <f>N19+M19+L19</f>
        <v>0</v>
      </c>
    </row>
    <row r="20" spans="1:16" x14ac:dyDescent="0.25">
      <c r="J20" s="14"/>
      <c r="K20" s="52"/>
      <c r="L20" s="52"/>
      <c r="M20" s="52"/>
      <c r="N20" s="52"/>
      <c r="O20" s="53"/>
    </row>
    <row r="21" spans="1:16" x14ac:dyDescent="0.25">
      <c r="B21" s="41" t="s">
        <v>20</v>
      </c>
      <c r="D21" s="109"/>
      <c r="E21" s="110"/>
      <c r="F21" s="110"/>
      <c r="G21" s="110"/>
    </row>
    <row r="22" spans="1:16" x14ac:dyDescent="0.25">
      <c r="D22" s="109"/>
      <c r="E22" s="110"/>
      <c r="F22" s="110"/>
      <c r="G22" s="110"/>
    </row>
    <row r="23" spans="1:16" x14ac:dyDescent="0.25">
      <c r="B23" s="41" t="s">
        <v>40</v>
      </c>
      <c r="D23" s="109"/>
      <c r="E23" s="110"/>
      <c r="F23" s="110"/>
      <c r="G23" s="110"/>
    </row>
    <row r="24" spans="1:16" x14ac:dyDescent="0.25">
      <c r="D24" s="109"/>
      <c r="E24" s="110"/>
      <c r="F24" s="110"/>
      <c r="G24" s="110"/>
    </row>
    <row r="25" spans="1:16" x14ac:dyDescent="0.25">
      <c r="B25" s="109" t="s">
        <v>240</v>
      </c>
    </row>
    <row r="27" spans="1:16" ht="79.2" customHeight="1" x14ac:dyDescent="0.25">
      <c r="A27" s="148" t="s">
        <v>239</v>
      </c>
      <c r="B27" s="148"/>
      <c r="C27" s="148"/>
      <c r="D27" s="148"/>
      <c r="E27" s="148"/>
      <c r="F27" s="148"/>
      <c r="G27" s="148"/>
      <c r="H27" s="148"/>
      <c r="I27" s="148"/>
      <c r="J27" s="148"/>
      <c r="K27" s="148"/>
      <c r="L27" s="148"/>
      <c r="M27" s="148"/>
      <c r="N27" s="148"/>
      <c r="O27" s="148"/>
      <c r="P27" s="148"/>
    </row>
  </sheetData>
  <mergeCells count="16">
    <mergeCell ref="A27:P27"/>
    <mergeCell ref="C3:O3"/>
    <mergeCell ref="C4:O4"/>
    <mergeCell ref="K9:O9"/>
    <mergeCell ref="E9:J9"/>
    <mergeCell ref="A9:A10"/>
    <mergeCell ref="C9:C10"/>
    <mergeCell ref="D9:D10"/>
    <mergeCell ref="B9:B10"/>
    <mergeCell ref="N7:O7"/>
    <mergeCell ref="I7:M7"/>
    <mergeCell ref="A3:B3"/>
    <mergeCell ref="A4:B4"/>
    <mergeCell ref="A5:B5"/>
    <mergeCell ref="A6:B6"/>
    <mergeCell ref="A8:B8"/>
  </mergeCells>
  <phoneticPr fontId="2"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Footer>&amp;C&amp;8&amp;P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00A8-8669-4758-BF60-3704F1072EE4}">
  <dimension ref="A1:P32"/>
  <sheetViews>
    <sheetView topLeftCell="A22" zoomScaleNormal="100" workbookViewId="0">
      <selection activeCell="R22" sqref="R22"/>
    </sheetView>
  </sheetViews>
  <sheetFormatPr defaultColWidth="9.109375" defaultRowHeight="13.2" x14ac:dyDescent="0.25"/>
  <cols>
    <col min="1" max="1" width="5.6640625" style="3" customWidth="1"/>
    <col min="2" max="2" width="41" style="1" customWidth="1"/>
    <col min="3" max="3" width="6" style="2" customWidth="1"/>
    <col min="4" max="4" width="6.88671875" style="3" customWidth="1"/>
    <col min="5" max="5" width="6.33203125" style="3" customWidth="1"/>
    <col min="6" max="6" width="6.5546875" style="4" customWidth="1"/>
    <col min="7" max="7" width="6.44140625" style="5" customWidth="1"/>
    <col min="8" max="8" width="8" style="5" customWidth="1"/>
    <col min="9" max="9" width="6.33203125" style="5" customWidth="1"/>
    <col min="10" max="10" width="7.6640625" style="5" customWidth="1"/>
    <col min="11" max="14" width="8.44140625" style="5" customWidth="1"/>
    <col min="15" max="15" width="9.44140625" style="6" customWidth="1"/>
    <col min="16" max="16384" width="9.109375" style="6"/>
  </cols>
  <sheetData>
    <row r="1" spans="1:16" x14ac:dyDescent="0.25">
      <c r="A1" s="89"/>
      <c r="B1" s="90"/>
      <c r="C1" s="91" t="s">
        <v>71</v>
      </c>
      <c r="D1" s="89"/>
      <c r="E1" s="89"/>
      <c r="F1" s="91"/>
      <c r="G1" s="92"/>
      <c r="H1" s="92"/>
      <c r="I1" s="92"/>
      <c r="J1" s="92"/>
      <c r="K1" s="92"/>
      <c r="L1" s="92"/>
      <c r="M1" s="92"/>
      <c r="N1" s="92"/>
      <c r="O1" s="93"/>
    </row>
    <row r="2" spans="1:16" x14ac:dyDescent="0.25">
      <c r="A2" s="89"/>
      <c r="B2" s="90"/>
      <c r="C2" s="94" t="str">
        <f>KOPS!C12</f>
        <v>ŽOGA IZBŪVE</v>
      </c>
      <c r="D2" s="89"/>
      <c r="E2" s="89"/>
      <c r="F2" s="91"/>
      <c r="G2" s="92"/>
      <c r="H2" s="92"/>
      <c r="I2" s="92"/>
      <c r="J2" s="92"/>
      <c r="K2" s="92"/>
      <c r="L2" s="92"/>
      <c r="M2" s="92"/>
      <c r="N2" s="92"/>
      <c r="O2" s="93"/>
    </row>
    <row r="3" spans="1:16" ht="30.75" customHeight="1" x14ac:dyDescent="0.25">
      <c r="A3" s="43" t="s">
        <v>1</v>
      </c>
      <c r="B3" s="44"/>
      <c r="C3" s="156" t="str">
        <f>KOPS!D2</f>
        <v>BIOLOĢISKĀS ATTĪRĪŠANAS STACIJAS "DAUGAVGRĪVA" OBJEKTA 04B02 NOŽOGOJUMA IZBŪVES PROJEKTS</v>
      </c>
      <c r="D3" s="156"/>
      <c r="E3" s="156"/>
      <c r="F3" s="156"/>
      <c r="G3" s="156"/>
      <c r="H3" s="156"/>
      <c r="I3" s="156"/>
      <c r="J3" s="156"/>
      <c r="K3" s="156"/>
      <c r="L3" s="156"/>
      <c r="M3" s="156"/>
      <c r="N3" s="156"/>
      <c r="O3" s="156"/>
    </row>
    <row r="4" spans="1:16" ht="32.25" customHeight="1" x14ac:dyDescent="0.25">
      <c r="A4" s="43" t="s">
        <v>2</v>
      </c>
      <c r="B4" s="44"/>
      <c r="C4" s="145" t="str">
        <f>KOPS!D3</f>
        <v>BIOLOĢISKĀS ATTĪRĪŠANAS STACIJAS "DAUGAVGRĪVA" OBJEKTA 04B02 NOŽOGOJUMA IZBŪVES PROJEKTS</v>
      </c>
      <c r="D4" s="145"/>
      <c r="E4" s="145"/>
      <c r="F4" s="145"/>
      <c r="G4" s="145"/>
      <c r="H4" s="145"/>
      <c r="I4" s="145"/>
      <c r="J4" s="145"/>
      <c r="K4" s="145"/>
      <c r="L4" s="145"/>
      <c r="M4" s="145"/>
      <c r="N4" s="145"/>
      <c r="O4" s="145"/>
    </row>
    <row r="5" spans="1:16" ht="13.8" x14ac:dyDescent="0.25">
      <c r="A5" s="43" t="s">
        <v>3</v>
      </c>
      <c r="B5" s="44"/>
      <c r="C5" s="54" t="str">
        <f>KOPS!D4</f>
        <v>SIA "RĪGAS ŪDENS" BAS "DAUGAVGRĪVA" DZINTARA IELĀ 60, RĪGĀ, LV-1016</v>
      </c>
      <c r="D5" s="45"/>
      <c r="E5" s="45"/>
      <c r="F5" s="46"/>
      <c r="G5" s="47"/>
      <c r="H5" s="47"/>
      <c r="I5" s="47"/>
      <c r="J5" s="47"/>
      <c r="K5" s="47"/>
      <c r="L5" s="47"/>
      <c r="M5" s="47"/>
      <c r="N5" s="47"/>
      <c r="O5" s="48"/>
    </row>
    <row r="6" spans="1:16" ht="13.8" x14ac:dyDescent="0.25">
      <c r="A6" s="43" t="s">
        <v>4</v>
      </c>
      <c r="B6" s="44"/>
      <c r="C6" s="85" t="str">
        <f>KOPS!D5</f>
        <v>PR-01/12/21</v>
      </c>
      <c r="D6" s="45"/>
      <c r="E6" s="45"/>
      <c r="F6" s="46"/>
      <c r="G6" s="47"/>
      <c r="H6" s="47"/>
      <c r="I6" s="47"/>
      <c r="J6" s="47"/>
      <c r="K6" s="47"/>
      <c r="L6" s="47"/>
      <c r="M6" s="47"/>
      <c r="N6" s="47"/>
      <c r="O6" s="48"/>
    </row>
    <row r="7" spans="1:16" ht="14.4" x14ac:dyDescent="0.25">
      <c r="A7" s="43" t="s">
        <v>73</v>
      </c>
      <c r="B7" s="44"/>
      <c r="C7" s="49"/>
      <c r="D7" s="45"/>
      <c r="E7" s="45"/>
      <c r="F7" s="46"/>
      <c r="G7" s="47"/>
      <c r="H7" s="47"/>
      <c r="I7" s="165" t="s">
        <v>28</v>
      </c>
      <c r="J7" s="166"/>
      <c r="K7" s="166"/>
      <c r="L7" s="166"/>
      <c r="M7" s="166"/>
      <c r="N7" s="168">
        <f>O24</f>
        <v>0</v>
      </c>
      <c r="O7" s="164"/>
    </row>
    <row r="8" spans="1:16" ht="13.8" x14ac:dyDescent="0.25">
      <c r="A8" s="146" t="s">
        <v>235</v>
      </c>
      <c r="B8" s="147"/>
      <c r="C8" s="84" t="s">
        <v>236</v>
      </c>
      <c r="D8" s="45"/>
      <c r="E8" s="45"/>
      <c r="F8" s="46"/>
      <c r="G8" s="47"/>
      <c r="H8" s="47"/>
      <c r="I8" s="47"/>
      <c r="J8" s="47"/>
      <c r="K8" s="47"/>
      <c r="L8" s="47"/>
      <c r="M8" s="47"/>
      <c r="N8" s="47"/>
      <c r="O8" s="48"/>
    </row>
    <row r="9" spans="1:16" ht="20.25" customHeight="1" x14ac:dyDescent="0.25">
      <c r="A9" s="137" t="s">
        <v>5</v>
      </c>
      <c r="B9" s="161" t="s">
        <v>38</v>
      </c>
      <c r="C9" s="159" t="s">
        <v>6</v>
      </c>
      <c r="D9" s="137" t="s">
        <v>7</v>
      </c>
      <c r="E9" s="154" t="s">
        <v>8</v>
      </c>
      <c r="F9" s="154"/>
      <c r="G9" s="154"/>
      <c r="H9" s="154"/>
      <c r="I9" s="154"/>
      <c r="J9" s="158"/>
      <c r="K9" s="157" t="s">
        <v>11</v>
      </c>
      <c r="L9" s="154"/>
      <c r="M9" s="154"/>
      <c r="N9" s="154"/>
      <c r="O9" s="158"/>
      <c r="P9" s="9"/>
    </row>
    <row r="10" spans="1:16" ht="78.75" customHeight="1" x14ac:dyDescent="0.25">
      <c r="A10" s="138"/>
      <c r="B10" s="162"/>
      <c r="C10" s="160"/>
      <c r="D10" s="138"/>
      <c r="E10" s="7" t="s">
        <v>9</v>
      </c>
      <c r="F10" s="7" t="s">
        <v>29</v>
      </c>
      <c r="G10" s="8" t="s">
        <v>30</v>
      </c>
      <c r="H10" s="8" t="s">
        <v>36</v>
      </c>
      <c r="I10" s="8" t="s">
        <v>31</v>
      </c>
      <c r="J10" s="8" t="s">
        <v>32</v>
      </c>
      <c r="K10" s="8" t="s">
        <v>10</v>
      </c>
      <c r="L10" s="8" t="s">
        <v>30</v>
      </c>
      <c r="M10" s="8" t="s">
        <v>36</v>
      </c>
      <c r="N10" s="8" t="s">
        <v>31</v>
      </c>
      <c r="O10" s="8" t="s">
        <v>33</v>
      </c>
    </row>
    <row r="11" spans="1:16" x14ac:dyDescent="0.25">
      <c r="A11" s="16"/>
      <c r="B11" s="27"/>
      <c r="C11" s="28"/>
      <c r="D11" s="24"/>
      <c r="E11" s="29"/>
      <c r="F11" s="25"/>
      <c r="G11" s="26"/>
      <c r="H11" s="26"/>
      <c r="I11" s="30"/>
      <c r="J11" s="26"/>
      <c r="K11" s="30"/>
      <c r="L11" s="26"/>
      <c r="M11" s="30"/>
      <c r="N11" s="26"/>
      <c r="O11" s="31"/>
    </row>
    <row r="12" spans="1:16" s="9" customFormat="1" x14ac:dyDescent="0.25">
      <c r="A12" s="56">
        <v>1</v>
      </c>
      <c r="B12" s="86" t="s">
        <v>96</v>
      </c>
      <c r="C12" s="58"/>
      <c r="D12" s="59"/>
      <c r="E12" s="79"/>
      <c r="F12" s="50"/>
      <c r="G12" s="80"/>
      <c r="H12" s="81"/>
      <c r="I12" s="82"/>
      <c r="J12" s="81"/>
      <c r="K12" s="83"/>
      <c r="L12" s="50"/>
      <c r="M12" s="50"/>
      <c r="N12" s="50"/>
      <c r="O12" s="50"/>
    </row>
    <row r="13" spans="1:16" s="9" customFormat="1" x14ac:dyDescent="0.25">
      <c r="A13" s="56" t="s">
        <v>83</v>
      </c>
      <c r="B13" s="57" t="s">
        <v>97</v>
      </c>
      <c r="C13" s="58" t="s">
        <v>69</v>
      </c>
      <c r="D13" s="59">
        <v>449</v>
      </c>
      <c r="E13" s="100"/>
      <c r="F13" s="50"/>
      <c r="G13" s="80">
        <f t="shared" ref="G13:G22" si="0">ROUND(E13*F13,2)</f>
        <v>0</v>
      </c>
      <c r="H13" s="50"/>
      <c r="I13" s="81"/>
      <c r="J13" s="50">
        <f t="shared" ref="J13" si="1">SUM(G13:I13)</f>
        <v>0</v>
      </c>
      <c r="K13" s="80">
        <f t="shared" ref="K13" si="2">ROUND(D13*E13,2)</f>
        <v>0</v>
      </c>
      <c r="L13" s="80">
        <f t="shared" ref="L13" si="3">ROUND(D13*G13,2)</f>
        <v>0</v>
      </c>
      <c r="M13" s="80">
        <f t="shared" ref="M13" si="4">ROUND(D13*H13,2)</f>
        <v>0</v>
      </c>
      <c r="N13" s="80">
        <f t="shared" ref="N13" si="5">ROUND(I13*D13,2)</f>
        <v>0</v>
      </c>
      <c r="O13" s="80">
        <f t="shared" ref="O13" si="6">SUM(L13:N13)</f>
        <v>0</v>
      </c>
    </row>
    <row r="14" spans="1:16" s="9" customFormat="1" ht="15.6" x14ac:dyDescent="0.25">
      <c r="A14" s="56" t="s">
        <v>87</v>
      </c>
      <c r="B14" s="57" t="s">
        <v>98</v>
      </c>
      <c r="C14" s="78" t="s">
        <v>46</v>
      </c>
      <c r="D14" s="59">
        <v>140</v>
      </c>
      <c r="E14" s="100"/>
      <c r="F14" s="50"/>
      <c r="G14" s="80">
        <f t="shared" si="0"/>
        <v>0</v>
      </c>
      <c r="H14" s="50"/>
      <c r="I14" s="81"/>
      <c r="J14" s="50">
        <f t="shared" ref="J14:J22" si="7">SUM(G14:I14)</f>
        <v>0</v>
      </c>
      <c r="K14" s="80">
        <f t="shared" ref="K14:K22" si="8">ROUND(D14*E14,2)</f>
        <v>0</v>
      </c>
      <c r="L14" s="80">
        <f t="shared" ref="L14:L22" si="9">ROUND(D14*G14,2)</f>
        <v>0</v>
      </c>
      <c r="M14" s="80">
        <f t="shared" ref="M14:M22" si="10">ROUND(D14*H14,2)</f>
        <v>0</v>
      </c>
      <c r="N14" s="80">
        <f t="shared" ref="N14:N22" si="11">ROUND(I14*D14,2)</f>
        <v>0</v>
      </c>
      <c r="O14" s="80">
        <f t="shared" ref="O14:O22" si="12">SUM(L14:N14)</f>
        <v>0</v>
      </c>
    </row>
    <row r="15" spans="1:16" ht="15.6" x14ac:dyDescent="0.25">
      <c r="A15" s="56" t="s">
        <v>88</v>
      </c>
      <c r="B15" s="22" t="s">
        <v>99</v>
      </c>
      <c r="C15" s="78" t="s">
        <v>46</v>
      </c>
      <c r="D15" s="77">
        <v>80</v>
      </c>
      <c r="E15" s="100"/>
      <c r="F15" s="50"/>
      <c r="G15" s="80">
        <f t="shared" si="0"/>
        <v>0</v>
      </c>
      <c r="H15" s="50"/>
      <c r="I15" s="81"/>
      <c r="J15" s="50">
        <f t="shared" si="7"/>
        <v>0</v>
      </c>
      <c r="K15" s="80">
        <f t="shared" si="8"/>
        <v>0</v>
      </c>
      <c r="L15" s="80">
        <f t="shared" si="9"/>
        <v>0</v>
      </c>
      <c r="M15" s="80">
        <f t="shared" si="10"/>
        <v>0</v>
      </c>
      <c r="N15" s="80">
        <f t="shared" si="11"/>
        <v>0</v>
      </c>
      <c r="O15" s="80">
        <f t="shared" si="12"/>
        <v>0</v>
      </c>
    </row>
    <row r="16" spans="1:16" s="9" customFormat="1" x14ac:dyDescent="0.25">
      <c r="A16" s="56">
        <v>2</v>
      </c>
      <c r="B16" s="86" t="s">
        <v>74</v>
      </c>
      <c r="C16" s="58"/>
      <c r="D16" s="59"/>
      <c r="E16" s="79"/>
      <c r="F16" s="50"/>
      <c r="G16" s="80"/>
      <c r="H16" s="81"/>
      <c r="I16" s="82"/>
      <c r="J16" s="50"/>
      <c r="K16" s="80"/>
      <c r="L16" s="80"/>
      <c r="M16" s="80"/>
      <c r="N16" s="80"/>
      <c r="O16" s="80"/>
    </row>
    <row r="17" spans="1:16" ht="26.4" x14ac:dyDescent="0.25">
      <c r="A17" s="56" t="s">
        <v>44</v>
      </c>
      <c r="B17" s="22" t="s">
        <v>175</v>
      </c>
      <c r="C17" s="58" t="s">
        <v>67</v>
      </c>
      <c r="D17" s="106">
        <v>180</v>
      </c>
      <c r="E17" s="101"/>
      <c r="F17" s="102"/>
      <c r="G17" s="80">
        <f t="shared" si="0"/>
        <v>0</v>
      </c>
      <c r="H17" s="50"/>
      <c r="I17" s="80"/>
      <c r="J17" s="50">
        <f t="shared" si="7"/>
        <v>0</v>
      </c>
      <c r="K17" s="80">
        <f t="shared" si="8"/>
        <v>0</v>
      </c>
      <c r="L17" s="80">
        <f t="shared" si="9"/>
        <v>0</v>
      </c>
      <c r="M17" s="80">
        <f t="shared" si="10"/>
        <v>0</v>
      </c>
      <c r="N17" s="80">
        <f t="shared" si="11"/>
        <v>0</v>
      </c>
      <c r="O17" s="80">
        <f t="shared" si="12"/>
        <v>0</v>
      </c>
    </row>
    <row r="18" spans="1:16" ht="26.4" x14ac:dyDescent="0.25">
      <c r="A18" s="56" t="s">
        <v>47</v>
      </c>
      <c r="B18" s="22" t="s">
        <v>176</v>
      </c>
      <c r="C18" s="58" t="s">
        <v>67</v>
      </c>
      <c r="D18" s="106">
        <v>8</v>
      </c>
      <c r="E18" s="101"/>
      <c r="F18" s="102"/>
      <c r="G18" s="80">
        <f t="shared" si="0"/>
        <v>0</v>
      </c>
      <c r="H18" s="50"/>
      <c r="I18" s="80"/>
      <c r="J18" s="50">
        <f t="shared" si="7"/>
        <v>0</v>
      </c>
      <c r="K18" s="80">
        <f t="shared" si="8"/>
        <v>0</v>
      </c>
      <c r="L18" s="80">
        <f t="shared" si="9"/>
        <v>0</v>
      </c>
      <c r="M18" s="80">
        <f t="shared" si="10"/>
        <v>0</v>
      </c>
      <c r="N18" s="80">
        <f t="shared" si="11"/>
        <v>0</v>
      </c>
      <c r="O18" s="80">
        <f t="shared" si="12"/>
        <v>0</v>
      </c>
    </row>
    <row r="19" spans="1:16" ht="330" x14ac:dyDescent="0.25">
      <c r="A19" s="56" t="s">
        <v>48</v>
      </c>
      <c r="B19" s="22" t="s">
        <v>103</v>
      </c>
      <c r="C19" s="78" t="s">
        <v>69</v>
      </c>
      <c r="D19" s="77">
        <v>449</v>
      </c>
      <c r="E19" s="100"/>
      <c r="F19" s="50"/>
      <c r="G19" s="80">
        <f t="shared" si="0"/>
        <v>0</v>
      </c>
      <c r="H19" s="50"/>
      <c r="I19" s="81"/>
      <c r="J19" s="50">
        <f t="shared" si="7"/>
        <v>0</v>
      </c>
      <c r="K19" s="80">
        <f t="shared" si="8"/>
        <v>0</v>
      </c>
      <c r="L19" s="80">
        <f t="shared" si="9"/>
        <v>0</v>
      </c>
      <c r="M19" s="80">
        <f t="shared" si="10"/>
        <v>0</v>
      </c>
      <c r="N19" s="80">
        <f t="shared" si="11"/>
        <v>0</v>
      </c>
      <c r="O19" s="80">
        <f t="shared" si="12"/>
        <v>0</v>
      </c>
    </row>
    <row r="20" spans="1:16" ht="290.39999999999998" x14ac:dyDescent="0.25">
      <c r="A20" s="56" t="s">
        <v>49</v>
      </c>
      <c r="B20" s="22" t="s">
        <v>105</v>
      </c>
      <c r="C20" s="78" t="s">
        <v>67</v>
      </c>
      <c r="D20" s="77">
        <v>1</v>
      </c>
      <c r="E20" s="100"/>
      <c r="F20" s="50"/>
      <c r="G20" s="80">
        <f t="shared" si="0"/>
        <v>0</v>
      </c>
      <c r="H20" s="50"/>
      <c r="I20" s="81"/>
      <c r="J20" s="50">
        <f t="shared" si="7"/>
        <v>0</v>
      </c>
      <c r="K20" s="80">
        <f t="shared" si="8"/>
        <v>0</v>
      </c>
      <c r="L20" s="80">
        <f t="shared" si="9"/>
        <v>0</v>
      </c>
      <c r="M20" s="80">
        <f t="shared" si="10"/>
        <v>0</v>
      </c>
      <c r="N20" s="80">
        <f t="shared" si="11"/>
        <v>0</v>
      </c>
      <c r="O20" s="80">
        <f t="shared" si="12"/>
        <v>0</v>
      </c>
    </row>
    <row r="21" spans="1:16" ht="290.39999999999998" x14ac:dyDescent="0.25">
      <c r="A21" s="56" t="s">
        <v>50</v>
      </c>
      <c r="B21" s="22" t="s">
        <v>106</v>
      </c>
      <c r="C21" s="78" t="s">
        <v>67</v>
      </c>
      <c r="D21" s="77">
        <v>1</v>
      </c>
      <c r="E21" s="100"/>
      <c r="F21" s="50"/>
      <c r="G21" s="80">
        <f t="shared" si="0"/>
        <v>0</v>
      </c>
      <c r="H21" s="50"/>
      <c r="I21" s="81"/>
      <c r="J21" s="50">
        <f t="shared" si="7"/>
        <v>0</v>
      </c>
      <c r="K21" s="80">
        <f t="shared" si="8"/>
        <v>0</v>
      </c>
      <c r="L21" s="80">
        <f t="shared" si="9"/>
        <v>0</v>
      </c>
      <c r="M21" s="80">
        <f t="shared" si="10"/>
        <v>0</v>
      </c>
      <c r="N21" s="80">
        <f t="shared" si="11"/>
        <v>0</v>
      </c>
      <c r="O21" s="80">
        <f t="shared" si="12"/>
        <v>0</v>
      </c>
    </row>
    <row r="22" spans="1:16" ht="224.4" x14ac:dyDescent="0.25">
      <c r="A22" s="56" t="s">
        <v>51</v>
      </c>
      <c r="B22" s="22" t="s">
        <v>104</v>
      </c>
      <c r="C22" s="78" t="s">
        <v>67</v>
      </c>
      <c r="D22" s="77">
        <v>1</v>
      </c>
      <c r="E22" s="100"/>
      <c r="F22" s="50"/>
      <c r="G22" s="80">
        <f t="shared" si="0"/>
        <v>0</v>
      </c>
      <c r="H22" s="50"/>
      <c r="I22" s="81"/>
      <c r="J22" s="50">
        <f t="shared" si="7"/>
        <v>0</v>
      </c>
      <c r="K22" s="80">
        <f t="shared" si="8"/>
        <v>0</v>
      </c>
      <c r="L22" s="80">
        <f t="shared" si="9"/>
        <v>0</v>
      </c>
      <c r="M22" s="80">
        <f t="shared" si="10"/>
        <v>0</v>
      </c>
      <c r="N22" s="80">
        <f t="shared" si="11"/>
        <v>0</v>
      </c>
      <c r="O22" s="80">
        <f t="shared" si="12"/>
        <v>0</v>
      </c>
    </row>
    <row r="23" spans="1:16" s="32" customFormat="1" x14ac:dyDescent="0.25">
      <c r="A23" s="33"/>
      <c r="B23" s="23"/>
      <c r="C23" s="34"/>
      <c r="D23" s="33"/>
      <c r="E23" s="35"/>
      <c r="F23" s="36"/>
      <c r="G23" s="37"/>
      <c r="H23" s="37"/>
      <c r="I23" s="38"/>
      <c r="J23" s="37"/>
      <c r="K23" s="38"/>
      <c r="L23" s="37"/>
      <c r="M23" s="38"/>
      <c r="N23" s="37"/>
      <c r="O23" s="51"/>
    </row>
    <row r="24" spans="1:16" x14ac:dyDescent="0.25">
      <c r="J24" s="14" t="s">
        <v>41</v>
      </c>
      <c r="K24" s="39">
        <f t="shared" ref="K24:M24" si="13">SUM(K12:K23)</f>
        <v>0</v>
      </c>
      <c r="L24" s="39">
        <f t="shared" si="13"/>
        <v>0</v>
      </c>
      <c r="M24" s="39">
        <f t="shared" si="13"/>
        <v>0</v>
      </c>
      <c r="N24" s="39">
        <f>SUM(N12:N23)</f>
        <v>0</v>
      </c>
      <c r="O24" s="40">
        <f>N24+M24+L24</f>
        <v>0</v>
      </c>
    </row>
    <row r="25" spans="1:16" x14ac:dyDescent="0.25">
      <c r="J25" s="14"/>
      <c r="K25" s="52"/>
      <c r="L25" s="52"/>
      <c r="M25" s="52"/>
      <c r="N25" s="52"/>
      <c r="O25" s="53"/>
    </row>
    <row r="26" spans="1:16" x14ac:dyDescent="0.25">
      <c r="B26" s="41" t="s">
        <v>20</v>
      </c>
      <c r="E26" s="42"/>
    </row>
    <row r="27" spans="1:16" x14ac:dyDescent="0.25">
      <c r="E27" s="42"/>
    </row>
    <row r="28" spans="1:16" x14ac:dyDescent="0.25">
      <c r="B28" s="41" t="s">
        <v>40</v>
      </c>
      <c r="E28" s="42"/>
    </row>
    <row r="29" spans="1:16" x14ac:dyDescent="0.25">
      <c r="E29" s="42"/>
    </row>
    <row r="30" spans="1:16" x14ac:dyDescent="0.25">
      <c r="B30" s="109" t="s">
        <v>240</v>
      </c>
    </row>
    <row r="32" spans="1:16" ht="84" customHeight="1" x14ac:dyDescent="0.25">
      <c r="A32" s="148" t="s">
        <v>239</v>
      </c>
      <c r="B32" s="148"/>
      <c r="C32" s="148"/>
      <c r="D32" s="148"/>
      <c r="E32" s="148"/>
      <c r="F32" s="148"/>
      <c r="G32" s="148"/>
      <c r="H32" s="148"/>
      <c r="I32" s="148"/>
      <c r="J32" s="148"/>
      <c r="K32" s="148"/>
      <c r="L32" s="148"/>
      <c r="M32" s="148"/>
      <c r="N32" s="148"/>
      <c r="O32" s="148"/>
      <c r="P32" s="148"/>
    </row>
  </sheetData>
  <mergeCells count="12">
    <mergeCell ref="A32:P32"/>
    <mergeCell ref="C3:O3"/>
    <mergeCell ref="C4:O4"/>
    <mergeCell ref="A9:A10"/>
    <mergeCell ref="B9:B10"/>
    <mergeCell ref="C9:C10"/>
    <mergeCell ref="D9:D10"/>
    <mergeCell ref="E9:J9"/>
    <mergeCell ref="K9:O9"/>
    <mergeCell ref="I7:M7"/>
    <mergeCell ref="N7:O7"/>
    <mergeCell ref="A8:B8"/>
  </mergeCells>
  <phoneticPr fontId="15"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Footer>&amp;C&amp;8&amp;P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1955-6E3F-4653-BB9C-6D862552C188}">
  <dimension ref="A1:S100"/>
  <sheetViews>
    <sheetView topLeftCell="A64" zoomScaleNormal="100" workbookViewId="0">
      <selection activeCell="R82" sqref="R82"/>
    </sheetView>
  </sheetViews>
  <sheetFormatPr defaultColWidth="9.109375" defaultRowHeight="13.2" x14ac:dyDescent="0.25"/>
  <cols>
    <col min="1" max="1" width="5.6640625" style="3" customWidth="1"/>
    <col min="2" max="2" width="39.5546875" style="1" customWidth="1"/>
    <col min="3" max="3" width="7.33203125" style="2" customWidth="1"/>
    <col min="4" max="4" width="6.88671875" style="3" customWidth="1"/>
    <col min="5" max="5" width="6.33203125" style="3" customWidth="1"/>
    <col min="6" max="6" width="6.5546875" style="4" customWidth="1"/>
    <col min="7" max="7" width="7.88671875" style="5" customWidth="1"/>
    <col min="8" max="8" width="8" style="5" customWidth="1"/>
    <col min="9" max="9" width="6.33203125" style="5" customWidth="1"/>
    <col min="10" max="10" width="7.6640625" style="5" customWidth="1"/>
    <col min="11" max="14" width="8.44140625" style="5" customWidth="1"/>
    <col min="15" max="15" width="9.44140625" style="6" customWidth="1"/>
    <col min="16" max="16384" width="9.109375" style="6"/>
  </cols>
  <sheetData>
    <row r="1" spans="1:16" x14ac:dyDescent="0.25">
      <c r="A1" s="89"/>
      <c r="B1" s="90"/>
      <c r="C1" s="91" t="s">
        <v>76</v>
      </c>
      <c r="D1" s="89"/>
      <c r="E1" s="89"/>
      <c r="F1" s="91"/>
      <c r="G1" s="92"/>
      <c r="H1" s="92"/>
      <c r="I1" s="92"/>
      <c r="J1" s="92"/>
      <c r="K1" s="92"/>
      <c r="L1" s="92"/>
      <c r="M1" s="92"/>
      <c r="N1" s="92"/>
      <c r="O1" s="93"/>
    </row>
    <row r="2" spans="1:16" x14ac:dyDescent="0.25">
      <c r="A2" s="89"/>
      <c r="B2" s="90"/>
      <c r="C2" s="94" t="str">
        <f>KOPS!C13</f>
        <v>ELEKTRONISKO SAKARU TĪKLI</v>
      </c>
      <c r="D2" s="89"/>
      <c r="E2" s="89"/>
      <c r="F2" s="91"/>
      <c r="G2" s="92"/>
      <c r="H2" s="92"/>
      <c r="I2" s="92"/>
      <c r="J2" s="92"/>
      <c r="K2" s="92"/>
      <c r="L2" s="92"/>
      <c r="M2" s="92"/>
      <c r="N2" s="92"/>
      <c r="O2" s="93"/>
    </row>
    <row r="3" spans="1:16" ht="29.25" customHeight="1" x14ac:dyDescent="0.25">
      <c r="A3" s="43" t="s">
        <v>1</v>
      </c>
      <c r="B3" s="44"/>
      <c r="C3" s="156" t="str">
        <f>KOPS!D2</f>
        <v>BIOLOĢISKĀS ATTĪRĪŠANAS STACIJAS "DAUGAVGRĪVA" OBJEKTA 04B02 NOŽOGOJUMA IZBŪVES PROJEKTS</v>
      </c>
      <c r="D3" s="156"/>
      <c r="E3" s="156"/>
      <c r="F3" s="156"/>
      <c r="G3" s="156"/>
      <c r="H3" s="156"/>
      <c r="I3" s="156"/>
      <c r="J3" s="156"/>
      <c r="K3" s="156"/>
      <c r="L3" s="156"/>
      <c r="M3" s="156"/>
      <c r="N3" s="156"/>
      <c r="O3" s="156"/>
    </row>
    <row r="4" spans="1:16" ht="32.25" customHeight="1" x14ac:dyDescent="0.25">
      <c r="A4" s="43" t="s">
        <v>2</v>
      </c>
      <c r="B4" s="44"/>
      <c r="C4" s="145" t="str">
        <f>KOPS!D3</f>
        <v>BIOLOĢISKĀS ATTĪRĪŠANAS STACIJAS "DAUGAVGRĪVA" OBJEKTA 04B02 NOŽOGOJUMA IZBŪVES PROJEKTS</v>
      </c>
      <c r="D4" s="145"/>
      <c r="E4" s="145"/>
      <c r="F4" s="145"/>
      <c r="G4" s="145"/>
      <c r="H4" s="145"/>
      <c r="I4" s="145"/>
      <c r="J4" s="145"/>
      <c r="K4" s="145"/>
      <c r="L4" s="145"/>
      <c r="M4" s="145"/>
      <c r="N4" s="145"/>
      <c r="O4" s="145"/>
    </row>
    <row r="5" spans="1:16" ht="13.8" x14ac:dyDescent="0.25">
      <c r="A5" s="43" t="s">
        <v>3</v>
      </c>
      <c r="B5" s="44"/>
      <c r="C5" s="54" t="str">
        <f>KOPS!D4</f>
        <v>SIA "RĪGAS ŪDENS" BAS "DAUGAVGRĪVA" DZINTARA IELĀ 60, RĪGĀ, LV-1016</v>
      </c>
      <c r="D5" s="45"/>
      <c r="E5" s="45"/>
      <c r="F5" s="46"/>
      <c r="G5" s="47"/>
      <c r="H5" s="47"/>
      <c r="I5" s="47"/>
      <c r="J5" s="47"/>
      <c r="K5" s="47"/>
      <c r="L5" s="47"/>
      <c r="M5" s="47"/>
      <c r="N5" s="47"/>
      <c r="O5" s="48"/>
    </row>
    <row r="6" spans="1:16" ht="13.8" x14ac:dyDescent="0.25">
      <c r="A6" s="43" t="s">
        <v>4</v>
      </c>
      <c r="B6" s="44"/>
      <c r="C6" s="85" t="str">
        <f>KOPS!D5</f>
        <v>PR-01/12/21</v>
      </c>
      <c r="D6" s="45"/>
      <c r="E6" s="45"/>
      <c r="F6" s="46"/>
      <c r="G6" s="47"/>
      <c r="H6" s="47"/>
      <c r="I6" s="47"/>
      <c r="J6" s="47"/>
      <c r="K6" s="47"/>
      <c r="L6" s="47"/>
      <c r="M6" s="47"/>
      <c r="N6" s="47"/>
      <c r="O6" s="48"/>
    </row>
    <row r="7" spans="1:16" ht="14.4" x14ac:dyDescent="0.25">
      <c r="A7" s="43" t="s">
        <v>75</v>
      </c>
      <c r="B7" s="44"/>
      <c r="C7" s="49"/>
      <c r="D7" s="45"/>
      <c r="E7" s="45"/>
      <c r="F7" s="46"/>
      <c r="G7" s="47"/>
      <c r="H7" s="47"/>
      <c r="I7" s="165" t="s">
        <v>28</v>
      </c>
      <c r="J7" s="166"/>
      <c r="K7" s="166"/>
      <c r="L7" s="166"/>
      <c r="M7" s="166"/>
      <c r="N7" s="169">
        <f>O92</f>
        <v>0</v>
      </c>
      <c r="O7" s="170"/>
    </row>
    <row r="8" spans="1:16" ht="13.8" x14ac:dyDescent="0.25">
      <c r="A8" s="146" t="s">
        <v>235</v>
      </c>
      <c r="B8" s="147"/>
      <c r="C8" s="84" t="s">
        <v>236</v>
      </c>
      <c r="D8" s="45"/>
      <c r="E8" s="45"/>
      <c r="F8" s="46"/>
      <c r="G8" s="47"/>
      <c r="H8" s="47"/>
      <c r="I8" s="47"/>
      <c r="J8" s="47"/>
      <c r="K8" s="47"/>
      <c r="L8" s="47"/>
      <c r="M8" s="47"/>
      <c r="N8" s="47"/>
      <c r="O8" s="48"/>
    </row>
    <row r="9" spans="1:16" ht="20.25" customHeight="1" x14ac:dyDescent="0.25">
      <c r="A9" s="137" t="s">
        <v>5</v>
      </c>
      <c r="B9" s="161" t="s">
        <v>38</v>
      </c>
      <c r="C9" s="159" t="s">
        <v>6</v>
      </c>
      <c r="D9" s="137" t="s">
        <v>7</v>
      </c>
      <c r="E9" s="154" t="s">
        <v>8</v>
      </c>
      <c r="F9" s="154"/>
      <c r="G9" s="154"/>
      <c r="H9" s="154"/>
      <c r="I9" s="154"/>
      <c r="J9" s="158"/>
      <c r="K9" s="157" t="s">
        <v>11</v>
      </c>
      <c r="L9" s="154"/>
      <c r="M9" s="154"/>
      <c r="N9" s="154"/>
      <c r="O9" s="158"/>
      <c r="P9" s="9"/>
    </row>
    <row r="10" spans="1:16" ht="78.75" customHeight="1" x14ac:dyDescent="0.25">
      <c r="A10" s="138"/>
      <c r="B10" s="162"/>
      <c r="C10" s="160"/>
      <c r="D10" s="138"/>
      <c r="E10" s="7" t="s">
        <v>9</v>
      </c>
      <c r="F10" s="7" t="s">
        <v>29</v>
      </c>
      <c r="G10" s="8" t="s">
        <v>30</v>
      </c>
      <c r="H10" s="8" t="s">
        <v>36</v>
      </c>
      <c r="I10" s="8" t="s">
        <v>31</v>
      </c>
      <c r="J10" s="8" t="s">
        <v>32</v>
      </c>
      <c r="K10" s="8" t="s">
        <v>10</v>
      </c>
      <c r="L10" s="8" t="s">
        <v>30</v>
      </c>
      <c r="M10" s="8" t="s">
        <v>36</v>
      </c>
      <c r="N10" s="8" t="s">
        <v>31</v>
      </c>
      <c r="O10" s="8" t="s">
        <v>33</v>
      </c>
    </row>
    <row r="11" spans="1:16" x14ac:dyDescent="0.25">
      <c r="A11" s="16"/>
      <c r="B11" s="27"/>
      <c r="C11" s="28"/>
      <c r="D11" s="24"/>
      <c r="E11" s="29"/>
      <c r="F11" s="25"/>
      <c r="G11" s="26"/>
      <c r="H11" s="26"/>
      <c r="I11" s="30"/>
      <c r="J11" s="26"/>
      <c r="K11" s="30"/>
      <c r="L11" s="26"/>
      <c r="M11" s="30"/>
      <c r="N11" s="26"/>
      <c r="O11" s="31"/>
    </row>
    <row r="12" spans="1:16" s="9" customFormat="1" ht="26.4" x14ac:dyDescent="0.25">
      <c r="A12" s="111">
        <v>1</v>
      </c>
      <c r="B12" s="112" t="s">
        <v>177</v>
      </c>
      <c r="C12" s="113"/>
      <c r="D12" s="114"/>
      <c r="E12" s="79"/>
      <c r="F12" s="50"/>
      <c r="G12" s="80"/>
      <c r="H12" s="81"/>
      <c r="I12" s="82"/>
      <c r="J12" s="81"/>
      <c r="K12" s="83"/>
      <c r="L12" s="50"/>
      <c r="M12" s="50"/>
      <c r="N12" s="50"/>
      <c r="O12" s="50"/>
    </row>
    <row r="13" spans="1:16" x14ac:dyDescent="0.25">
      <c r="A13" s="111"/>
      <c r="B13" s="115" t="s">
        <v>109</v>
      </c>
      <c r="C13" s="116"/>
      <c r="D13" s="117"/>
      <c r="E13" s="100"/>
      <c r="F13" s="50"/>
      <c r="G13" s="80"/>
      <c r="H13" s="50"/>
      <c r="I13" s="81"/>
      <c r="J13" s="50"/>
      <c r="K13" s="80"/>
      <c r="L13" s="80"/>
      <c r="M13" s="80"/>
      <c r="N13" s="80"/>
      <c r="O13" s="80"/>
    </row>
    <row r="14" spans="1:16" s="177" customFormat="1" x14ac:dyDescent="0.25">
      <c r="A14" s="171" t="s">
        <v>83</v>
      </c>
      <c r="B14" s="172" t="s">
        <v>110</v>
      </c>
      <c r="C14" s="173" t="s">
        <v>69</v>
      </c>
      <c r="D14" s="174">
        <v>500</v>
      </c>
      <c r="E14" s="175"/>
      <c r="F14" s="176"/>
      <c r="G14" s="82">
        <f t="shared" ref="G14" si="0">ROUND(E14*F14,2)</f>
        <v>0</v>
      </c>
      <c r="H14" s="176"/>
      <c r="I14" s="82"/>
      <c r="J14" s="176">
        <f t="shared" ref="J14" si="1">SUM(G14:I14)</f>
        <v>0</v>
      </c>
      <c r="K14" s="82">
        <f t="shared" ref="K14" si="2">ROUND(D14*E14,2)</f>
        <v>0</v>
      </c>
      <c r="L14" s="82">
        <f t="shared" ref="L14" si="3">ROUND(D14*G14,2)</f>
        <v>0</v>
      </c>
      <c r="M14" s="82">
        <f t="shared" ref="M14" si="4">ROUND(D14*H14,2)</f>
        <v>0</v>
      </c>
      <c r="N14" s="82">
        <f t="shared" ref="N14" si="5">ROUND(I14*D14,2)</f>
        <v>0</v>
      </c>
      <c r="O14" s="82">
        <f t="shared" ref="O14" si="6">SUM(L14:N14)</f>
        <v>0</v>
      </c>
    </row>
    <row r="15" spans="1:16" x14ac:dyDescent="0.25">
      <c r="A15" s="111"/>
      <c r="B15" s="115" t="s">
        <v>112</v>
      </c>
      <c r="C15" s="113"/>
      <c r="D15" s="117"/>
      <c r="E15" s="100"/>
      <c r="F15" s="50"/>
      <c r="G15" s="80"/>
      <c r="H15" s="50"/>
      <c r="I15" s="81"/>
      <c r="J15" s="50"/>
      <c r="K15" s="80"/>
      <c r="L15" s="80"/>
      <c r="M15" s="80"/>
      <c r="N15" s="80"/>
      <c r="O15" s="80"/>
    </row>
    <row r="16" spans="1:16" s="177" customFormat="1" x14ac:dyDescent="0.25">
      <c r="A16" s="171" t="s">
        <v>87</v>
      </c>
      <c r="B16" s="172" t="s">
        <v>113</v>
      </c>
      <c r="C16" s="173" t="s">
        <v>67</v>
      </c>
      <c r="D16" s="174">
        <v>1</v>
      </c>
      <c r="E16" s="175"/>
      <c r="F16" s="176"/>
      <c r="G16" s="82">
        <f t="shared" ref="G16:G78" si="7">ROUND(E16*F16,2)</f>
        <v>0</v>
      </c>
      <c r="H16" s="176"/>
      <c r="I16" s="82"/>
      <c r="J16" s="176">
        <f t="shared" ref="J16:J78" si="8">SUM(G16:I16)</f>
        <v>0</v>
      </c>
      <c r="K16" s="82">
        <f t="shared" ref="K16:K78" si="9">ROUND(D16*E16,2)</f>
        <v>0</v>
      </c>
      <c r="L16" s="82">
        <f t="shared" ref="L16:L78" si="10">ROUND(D16*G16,2)</f>
        <v>0</v>
      </c>
      <c r="M16" s="82">
        <f t="shared" ref="M16:M78" si="11">ROUND(D16*H16,2)</f>
        <v>0</v>
      </c>
      <c r="N16" s="82">
        <f t="shared" ref="N16:N78" si="12">ROUND(I16*D16,2)</f>
        <v>0</v>
      </c>
      <c r="O16" s="82">
        <f t="shared" ref="O16:O78" si="13">SUM(L16:N16)</f>
        <v>0</v>
      </c>
    </row>
    <row r="17" spans="1:15" s="177" customFormat="1" x14ac:dyDescent="0.25">
      <c r="A17" s="171" t="s">
        <v>88</v>
      </c>
      <c r="B17" s="172" t="s">
        <v>147</v>
      </c>
      <c r="C17" s="173" t="s">
        <v>67</v>
      </c>
      <c r="D17" s="174">
        <v>8</v>
      </c>
      <c r="E17" s="175"/>
      <c r="F17" s="176"/>
      <c r="G17" s="82">
        <f t="shared" si="7"/>
        <v>0</v>
      </c>
      <c r="H17" s="176"/>
      <c r="I17" s="82"/>
      <c r="J17" s="176">
        <f t="shared" si="8"/>
        <v>0</v>
      </c>
      <c r="K17" s="82">
        <f t="shared" si="9"/>
        <v>0</v>
      </c>
      <c r="L17" s="82">
        <f t="shared" si="10"/>
        <v>0</v>
      </c>
      <c r="M17" s="82">
        <f t="shared" si="11"/>
        <v>0</v>
      </c>
      <c r="N17" s="82">
        <f t="shared" si="12"/>
        <v>0</v>
      </c>
      <c r="O17" s="82">
        <f t="shared" si="13"/>
        <v>0</v>
      </c>
    </row>
    <row r="18" spans="1:15" s="177" customFormat="1" x14ac:dyDescent="0.25">
      <c r="A18" s="171" t="s">
        <v>89</v>
      </c>
      <c r="B18" s="172" t="s">
        <v>114</v>
      </c>
      <c r="C18" s="173" t="s">
        <v>67</v>
      </c>
      <c r="D18" s="174">
        <v>8</v>
      </c>
      <c r="E18" s="175"/>
      <c r="F18" s="176"/>
      <c r="G18" s="82">
        <f t="shared" si="7"/>
        <v>0</v>
      </c>
      <c r="H18" s="176"/>
      <c r="I18" s="82"/>
      <c r="J18" s="176">
        <f t="shared" si="8"/>
        <v>0</v>
      </c>
      <c r="K18" s="82">
        <f t="shared" si="9"/>
        <v>0</v>
      </c>
      <c r="L18" s="82">
        <f t="shared" si="10"/>
        <v>0</v>
      </c>
      <c r="M18" s="82">
        <f t="shared" si="11"/>
        <v>0</v>
      </c>
      <c r="N18" s="82">
        <f t="shared" si="12"/>
        <v>0</v>
      </c>
      <c r="O18" s="82">
        <f t="shared" si="13"/>
        <v>0</v>
      </c>
    </row>
    <row r="19" spans="1:15" x14ac:dyDescent="0.25">
      <c r="A19" s="111"/>
      <c r="B19" s="115" t="s">
        <v>118</v>
      </c>
      <c r="C19" s="116"/>
      <c r="D19" s="117"/>
      <c r="E19" s="100"/>
      <c r="F19" s="50"/>
      <c r="G19" s="80"/>
      <c r="H19" s="50"/>
      <c r="I19" s="81"/>
      <c r="J19" s="50"/>
      <c r="K19" s="80"/>
      <c r="L19" s="80"/>
      <c r="M19" s="80"/>
      <c r="N19" s="80"/>
      <c r="O19" s="80"/>
    </row>
    <row r="20" spans="1:15" s="177" customFormat="1" ht="26.4" x14ac:dyDescent="0.25">
      <c r="A20" s="178" t="s">
        <v>115</v>
      </c>
      <c r="B20" s="179" t="s">
        <v>122</v>
      </c>
      <c r="C20" s="180" t="s">
        <v>67</v>
      </c>
      <c r="D20" s="181">
        <v>32</v>
      </c>
      <c r="E20" s="175"/>
      <c r="F20" s="176"/>
      <c r="G20" s="82">
        <f t="shared" si="7"/>
        <v>0</v>
      </c>
      <c r="H20" s="176"/>
      <c r="I20" s="82"/>
      <c r="J20" s="176">
        <f t="shared" si="8"/>
        <v>0</v>
      </c>
      <c r="K20" s="82">
        <f t="shared" si="9"/>
        <v>0</v>
      </c>
      <c r="L20" s="82">
        <f t="shared" si="10"/>
        <v>0</v>
      </c>
      <c r="M20" s="82">
        <f t="shared" si="11"/>
        <v>0</v>
      </c>
      <c r="N20" s="82">
        <f t="shared" si="12"/>
        <v>0</v>
      </c>
      <c r="O20" s="82">
        <f t="shared" si="13"/>
        <v>0</v>
      </c>
    </row>
    <row r="21" spans="1:15" s="177" customFormat="1" ht="39.6" x14ac:dyDescent="0.25">
      <c r="A21" s="178" t="s">
        <v>116</v>
      </c>
      <c r="B21" s="179" t="s">
        <v>124</v>
      </c>
      <c r="C21" s="180" t="s">
        <v>125</v>
      </c>
      <c r="D21" s="181">
        <v>0.5</v>
      </c>
      <c r="E21" s="175"/>
      <c r="F21" s="176"/>
      <c r="G21" s="82">
        <f t="shared" si="7"/>
        <v>0</v>
      </c>
      <c r="H21" s="176"/>
      <c r="I21" s="82"/>
      <c r="J21" s="176">
        <f t="shared" si="8"/>
        <v>0</v>
      </c>
      <c r="K21" s="82">
        <f t="shared" si="9"/>
        <v>0</v>
      </c>
      <c r="L21" s="82">
        <f t="shared" si="10"/>
        <v>0</v>
      </c>
      <c r="M21" s="82">
        <f t="shared" si="11"/>
        <v>0</v>
      </c>
      <c r="N21" s="82">
        <f t="shared" si="12"/>
        <v>0</v>
      </c>
      <c r="O21" s="82">
        <f t="shared" si="13"/>
        <v>0</v>
      </c>
    </row>
    <row r="22" spans="1:15" s="177" customFormat="1" x14ac:dyDescent="0.25">
      <c r="A22" s="178" t="s">
        <v>117</v>
      </c>
      <c r="B22" s="179" t="s">
        <v>178</v>
      </c>
      <c r="C22" s="180" t="s">
        <v>67</v>
      </c>
      <c r="D22" s="181">
        <v>8</v>
      </c>
      <c r="E22" s="175"/>
      <c r="F22" s="176"/>
      <c r="G22" s="82">
        <f t="shared" si="7"/>
        <v>0</v>
      </c>
      <c r="H22" s="176"/>
      <c r="I22" s="82"/>
      <c r="J22" s="176">
        <f t="shared" si="8"/>
        <v>0</v>
      </c>
      <c r="K22" s="82">
        <f t="shared" si="9"/>
        <v>0</v>
      </c>
      <c r="L22" s="82">
        <f t="shared" si="10"/>
        <v>0</v>
      </c>
      <c r="M22" s="82">
        <f t="shared" si="11"/>
        <v>0</v>
      </c>
      <c r="N22" s="82">
        <f t="shared" si="12"/>
        <v>0</v>
      </c>
      <c r="O22" s="82">
        <f t="shared" si="13"/>
        <v>0</v>
      </c>
    </row>
    <row r="23" spans="1:15" s="177" customFormat="1" ht="15.6" x14ac:dyDescent="0.25">
      <c r="A23" s="178" t="s">
        <v>127</v>
      </c>
      <c r="B23" s="179" t="s">
        <v>126</v>
      </c>
      <c r="C23" s="180" t="s">
        <v>241</v>
      </c>
      <c r="D23" s="181">
        <v>500</v>
      </c>
      <c r="E23" s="175"/>
      <c r="F23" s="176"/>
      <c r="G23" s="82">
        <f t="shared" si="7"/>
        <v>0</v>
      </c>
      <c r="H23" s="176"/>
      <c r="I23" s="82"/>
      <c r="J23" s="176">
        <f t="shared" si="8"/>
        <v>0</v>
      </c>
      <c r="K23" s="82">
        <f t="shared" si="9"/>
        <v>0</v>
      </c>
      <c r="L23" s="82">
        <f t="shared" si="10"/>
        <v>0</v>
      </c>
      <c r="M23" s="82">
        <f t="shared" si="11"/>
        <v>0</v>
      </c>
      <c r="N23" s="82">
        <f t="shared" si="12"/>
        <v>0</v>
      </c>
      <c r="O23" s="82">
        <f t="shared" si="13"/>
        <v>0</v>
      </c>
    </row>
    <row r="24" spans="1:15" s="9" customFormat="1" ht="26.4" x14ac:dyDescent="0.25">
      <c r="A24" s="111">
        <v>2</v>
      </c>
      <c r="B24" s="112" t="s">
        <v>179</v>
      </c>
      <c r="C24" s="113"/>
      <c r="D24" s="114"/>
      <c r="E24" s="79"/>
      <c r="F24" s="50"/>
      <c r="G24" s="80"/>
      <c r="H24" s="50"/>
      <c r="I24" s="81"/>
      <c r="J24" s="50"/>
      <c r="K24" s="80"/>
      <c r="L24" s="80"/>
      <c r="M24" s="80"/>
      <c r="N24" s="80"/>
      <c r="O24" s="80"/>
    </row>
    <row r="25" spans="1:15" x14ac:dyDescent="0.25">
      <c r="A25" s="111"/>
      <c r="B25" s="115" t="s">
        <v>109</v>
      </c>
      <c r="C25" s="116"/>
      <c r="D25" s="117"/>
      <c r="E25" s="100"/>
      <c r="F25" s="50"/>
      <c r="G25" s="80"/>
      <c r="H25" s="50"/>
      <c r="I25" s="81"/>
      <c r="J25" s="50"/>
      <c r="K25" s="80"/>
      <c r="L25" s="80"/>
      <c r="M25" s="80"/>
      <c r="N25" s="80"/>
      <c r="O25" s="80"/>
    </row>
    <row r="26" spans="1:15" s="177" customFormat="1" x14ac:dyDescent="0.25">
      <c r="A26" s="171" t="s">
        <v>44</v>
      </c>
      <c r="B26" s="172" t="s">
        <v>110</v>
      </c>
      <c r="C26" s="173" t="s">
        <v>69</v>
      </c>
      <c r="D26" s="174">
        <v>504</v>
      </c>
      <c r="E26" s="175"/>
      <c r="F26" s="176"/>
      <c r="G26" s="82">
        <f t="shared" si="7"/>
        <v>0</v>
      </c>
      <c r="H26" s="176"/>
      <c r="I26" s="82"/>
      <c r="J26" s="176">
        <f t="shared" si="8"/>
        <v>0</v>
      </c>
      <c r="K26" s="82">
        <f t="shared" si="9"/>
        <v>0</v>
      </c>
      <c r="L26" s="82">
        <f t="shared" si="10"/>
        <v>0</v>
      </c>
      <c r="M26" s="82">
        <f t="shared" si="11"/>
        <v>0</v>
      </c>
      <c r="N26" s="82">
        <f t="shared" si="12"/>
        <v>0</v>
      </c>
      <c r="O26" s="82">
        <f t="shared" si="13"/>
        <v>0</v>
      </c>
    </row>
    <row r="27" spans="1:15" s="177" customFormat="1" ht="26.4" x14ac:dyDescent="0.25">
      <c r="A27" s="171" t="s">
        <v>47</v>
      </c>
      <c r="B27" s="172" t="s">
        <v>111</v>
      </c>
      <c r="C27" s="180" t="s">
        <v>67</v>
      </c>
      <c r="D27" s="174">
        <v>1</v>
      </c>
      <c r="E27" s="175"/>
      <c r="F27" s="176"/>
      <c r="G27" s="82">
        <f t="shared" si="7"/>
        <v>0</v>
      </c>
      <c r="H27" s="176"/>
      <c r="I27" s="82"/>
      <c r="J27" s="176">
        <f t="shared" si="8"/>
        <v>0</v>
      </c>
      <c r="K27" s="82">
        <f t="shared" si="9"/>
        <v>0</v>
      </c>
      <c r="L27" s="82">
        <f t="shared" si="10"/>
        <v>0</v>
      </c>
      <c r="M27" s="82">
        <f t="shared" si="11"/>
        <v>0</v>
      </c>
      <c r="N27" s="82">
        <f t="shared" si="12"/>
        <v>0</v>
      </c>
      <c r="O27" s="82">
        <f t="shared" si="13"/>
        <v>0</v>
      </c>
    </row>
    <row r="28" spans="1:15" s="177" customFormat="1" x14ac:dyDescent="0.25">
      <c r="A28" s="171"/>
      <c r="B28" s="182" t="s">
        <v>112</v>
      </c>
      <c r="C28" s="173"/>
      <c r="D28" s="174"/>
      <c r="E28" s="175"/>
      <c r="F28" s="176"/>
      <c r="G28" s="82">
        <f t="shared" si="7"/>
        <v>0</v>
      </c>
      <c r="H28" s="176"/>
      <c r="I28" s="82"/>
      <c r="J28" s="176">
        <f t="shared" si="8"/>
        <v>0</v>
      </c>
      <c r="K28" s="82">
        <f t="shared" si="9"/>
        <v>0</v>
      </c>
      <c r="L28" s="82">
        <f t="shared" si="10"/>
        <v>0</v>
      </c>
      <c r="M28" s="82">
        <f t="shared" si="11"/>
        <v>0</v>
      </c>
      <c r="N28" s="82">
        <f t="shared" si="12"/>
        <v>0</v>
      </c>
      <c r="O28" s="82">
        <f t="shared" si="13"/>
        <v>0</v>
      </c>
    </row>
    <row r="29" spans="1:15" s="177" customFormat="1" x14ac:dyDescent="0.25">
      <c r="A29" s="171" t="s">
        <v>48</v>
      </c>
      <c r="B29" s="172" t="s">
        <v>113</v>
      </c>
      <c r="C29" s="173" t="s">
        <v>67</v>
      </c>
      <c r="D29" s="174">
        <v>1</v>
      </c>
      <c r="E29" s="175"/>
      <c r="F29" s="176"/>
      <c r="G29" s="82">
        <f t="shared" si="7"/>
        <v>0</v>
      </c>
      <c r="H29" s="176"/>
      <c r="I29" s="82"/>
      <c r="J29" s="176">
        <f t="shared" si="8"/>
        <v>0</v>
      </c>
      <c r="K29" s="82">
        <f t="shared" si="9"/>
        <v>0</v>
      </c>
      <c r="L29" s="82">
        <f t="shared" si="10"/>
        <v>0</v>
      </c>
      <c r="M29" s="82">
        <f t="shared" si="11"/>
        <v>0</v>
      </c>
      <c r="N29" s="82">
        <f t="shared" si="12"/>
        <v>0</v>
      </c>
      <c r="O29" s="82">
        <f t="shared" si="13"/>
        <v>0</v>
      </c>
    </row>
    <row r="30" spans="1:15" s="177" customFormat="1" x14ac:dyDescent="0.25">
      <c r="A30" s="171" t="s">
        <v>49</v>
      </c>
      <c r="B30" s="172" t="s">
        <v>114</v>
      </c>
      <c r="C30" s="173" t="s">
        <v>67</v>
      </c>
      <c r="D30" s="174">
        <v>4</v>
      </c>
      <c r="E30" s="175"/>
      <c r="F30" s="176"/>
      <c r="G30" s="82">
        <f t="shared" si="7"/>
        <v>0</v>
      </c>
      <c r="H30" s="176"/>
      <c r="I30" s="82"/>
      <c r="J30" s="176">
        <f t="shared" si="8"/>
        <v>0</v>
      </c>
      <c r="K30" s="82">
        <f t="shared" si="9"/>
        <v>0</v>
      </c>
      <c r="L30" s="82">
        <f t="shared" si="10"/>
        <v>0</v>
      </c>
      <c r="M30" s="82">
        <f t="shared" si="11"/>
        <v>0</v>
      </c>
      <c r="N30" s="82">
        <f t="shared" si="12"/>
        <v>0</v>
      </c>
      <c r="O30" s="82">
        <f t="shared" si="13"/>
        <v>0</v>
      </c>
    </row>
    <row r="31" spans="1:15" x14ac:dyDescent="0.25">
      <c r="A31" s="111"/>
      <c r="B31" s="115" t="s">
        <v>118</v>
      </c>
      <c r="C31" s="116"/>
      <c r="D31" s="117"/>
      <c r="E31" s="100"/>
      <c r="F31" s="50"/>
      <c r="G31" s="80">
        <f t="shared" si="7"/>
        <v>0</v>
      </c>
      <c r="H31" s="50"/>
      <c r="I31" s="81"/>
      <c r="J31" s="50">
        <f t="shared" si="8"/>
        <v>0</v>
      </c>
      <c r="K31" s="80">
        <f t="shared" si="9"/>
        <v>0</v>
      </c>
      <c r="L31" s="80">
        <f t="shared" si="10"/>
        <v>0</v>
      </c>
      <c r="M31" s="80">
        <f t="shared" si="11"/>
        <v>0</v>
      </c>
      <c r="N31" s="80">
        <f t="shared" si="12"/>
        <v>0</v>
      </c>
      <c r="O31" s="80">
        <f t="shared" si="13"/>
        <v>0</v>
      </c>
    </row>
    <row r="32" spans="1:15" s="177" customFormat="1" ht="26.4" x14ac:dyDescent="0.25">
      <c r="A32" s="178" t="s">
        <v>50</v>
      </c>
      <c r="B32" s="179" t="s">
        <v>122</v>
      </c>
      <c r="C32" s="180" t="s">
        <v>67</v>
      </c>
      <c r="D32" s="181">
        <v>9</v>
      </c>
      <c r="E32" s="175"/>
      <c r="F32" s="176"/>
      <c r="G32" s="82">
        <f t="shared" si="7"/>
        <v>0</v>
      </c>
      <c r="H32" s="176"/>
      <c r="I32" s="82"/>
      <c r="J32" s="176">
        <f t="shared" si="8"/>
        <v>0</v>
      </c>
      <c r="K32" s="82">
        <f t="shared" si="9"/>
        <v>0</v>
      </c>
      <c r="L32" s="82">
        <f t="shared" si="10"/>
        <v>0</v>
      </c>
      <c r="M32" s="82">
        <f t="shared" si="11"/>
        <v>0</v>
      </c>
      <c r="N32" s="82">
        <f t="shared" si="12"/>
        <v>0</v>
      </c>
      <c r="O32" s="82">
        <f t="shared" si="13"/>
        <v>0</v>
      </c>
    </row>
    <row r="33" spans="1:15" s="177" customFormat="1" ht="39.6" x14ac:dyDescent="0.25">
      <c r="A33" s="178" t="s">
        <v>51</v>
      </c>
      <c r="B33" s="179" t="s">
        <v>124</v>
      </c>
      <c r="C33" s="180" t="s">
        <v>125</v>
      </c>
      <c r="D33" s="181">
        <v>0.503</v>
      </c>
      <c r="E33" s="175"/>
      <c r="F33" s="176"/>
      <c r="G33" s="82">
        <f t="shared" si="7"/>
        <v>0</v>
      </c>
      <c r="H33" s="176"/>
      <c r="I33" s="82"/>
      <c r="J33" s="176">
        <f t="shared" si="8"/>
        <v>0</v>
      </c>
      <c r="K33" s="82">
        <f t="shared" si="9"/>
        <v>0</v>
      </c>
      <c r="L33" s="82">
        <f t="shared" si="10"/>
        <v>0</v>
      </c>
      <c r="M33" s="82">
        <f t="shared" si="11"/>
        <v>0</v>
      </c>
      <c r="N33" s="82">
        <f t="shared" si="12"/>
        <v>0</v>
      </c>
      <c r="O33" s="82">
        <f t="shared" si="13"/>
        <v>0</v>
      </c>
    </row>
    <row r="34" spans="1:15" s="177" customFormat="1" x14ac:dyDescent="0.25">
      <c r="A34" s="178" t="s">
        <v>52</v>
      </c>
      <c r="B34" s="179" t="s">
        <v>178</v>
      </c>
      <c r="C34" s="180" t="s">
        <v>67</v>
      </c>
      <c r="D34" s="181">
        <v>4</v>
      </c>
      <c r="E34" s="175"/>
      <c r="F34" s="176"/>
      <c r="G34" s="82">
        <f t="shared" si="7"/>
        <v>0</v>
      </c>
      <c r="H34" s="176"/>
      <c r="I34" s="82"/>
      <c r="J34" s="176">
        <f t="shared" si="8"/>
        <v>0</v>
      </c>
      <c r="K34" s="82">
        <f t="shared" si="9"/>
        <v>0</v>
      </c>
      <c r="L34" s="82">
        <f t="shared" si="10"/>
        <v>0</v>
      </c>
      <c r="M34" s="82">
        <f t="shared" si="11"/>
        <v>0</v>
      </c>
      <c r="N34" s="82">
        <f t="shared" si="12"/>
        <v>0</v>
      </c>
      <c r="O34" s="82">
        <f t="shared" si="13"/>
        <v>0</v>
      </c>
    </row>
    <row r="35" spans="1:15" s="177" customFormat="1" ht="15.6" x14ac:dyDescent="0.25">
      <c r="A35" s="178" t="s">
        <v>53</v>
      </c>
      <c r="B35" s="179" t="s">
        <v>126</v>
      </c>
      <c r="C35" s="180" t="s">
        <v>241</v>
      </c>
      <c r="D35" s="181">
        <v>500</v>
      </c>
      <c r="E35" s="175"/>
      <c r="F35" s="176"/>
      <c r="G35" s="82">
        <f t="shared" si="7"/>
        <v>0</v>
      </c>
      <c r="H35" s="176"/>
      <c r="I35" s="82"/>
      <c r="J35" s="176">
        <f t="shared" si="8"/>
        <v>0</v>
      </c>
      <c r="K35" s="82">
        <f t="shared" si="9"/>
        <v>0</v>
      </c>
      <c r="L35" s="82">
        <f t="shared" si="10"/>
        <v>0</v>
      </c>
      <c r="M35" s="82">
        <f t="shared" si="11"/>
        <v>0</v>
      </c>
      <c r="N35" s="82">
        <f t="shared" si="12"/>
        <v>0</v>
      </c>
      <c r="O35" s="82">
        <f t="shared" si="13"/>
        <v>0</v>
      </c>
    </row>
    <row r="36" spans="1:15" s="9" customFormat="1" ht="26.4" x14ac:dyDescent="0.25">
      <c r="A36" s="111">
        <v>3</v>
      </c>
      <c r="B36" s="112" t="s">
        <v>180</v>
      </c>
      <c r="C36" s="113"/>
      <c r="D36" s="114"/>
      <c r="E36" s="79"/>
      <c r="F36" s="50"/>
      <c r="G36" s="80"/>
      <c r="H36" s="50"/>
      <c r="I36" s="81"/>
      <c r="J36" s="50"/>
      <c r="K36" s="80"/>
      <c r="L36" s="80"/>
      <c r="M36" s="80"/>
      <c r="N36" s="80"/>
      <c r="O36" s="80"/>
    </row>
    <row r="37" spans="1:15" s="177" customFormat="1" x14ac:dyDescent="0.25">
      <c r="A37" s="171" t="s">
        <v>95</v>
      </c>
      <c r="B37" s="179" t="s">
        <v>107</v>
      </c>
      <c r="C37" s="180" t="s">
        <v>69</v>
      </c>
      <c r="D37" s="181">
        <v>810</v>
      </c>
      <c r="E37" s="175"/>
      <c r="F37" s="176"/>
      <c r="G37" s="82">
        <f t="shared" si="7"/>
        <v>0</v>
      </c>
      <c r="H37" s="176"/>
      <c r="I37" s="82"/>
      <c r="J37" s="176">
        <f t="shared" si="8"/>
        <v>0</v>
      </c>
      <c r="K37" s="82">
        <f t="shared" si="9"/>
        <v>0</v>
      </c>
      <c r="L37" s="82">
        <f t="shared" si="10"/>
        <v>0</v>
      </c>
      <c r="M37" s="82">
        <f t="shared" si="11"/>
        <v>0</v>
      </c>
      <c r="N37" s="82">
        <f t="shared" si="12"/>
        <v>0</v>
      </c>
      <c r="O37" s="82">
        <f t="shared" si="13"/>
        <v>0</v>
      </c>
    </row>
    <row r="38" spans="1:15" s="177" customFormat="1" x14ac:dyDescent="0.25">
      <c r="A38" s="171" t="s">
        <v>157</v>
      </c>
      <c r="B38" s="179" t="s">
        <v>108</v>
      </c>
      <c r="C38" s="180" t="s">
        <v>69</v>
      </c>
      <c r="D38" s="181">
        <v>60</v>
      </c>
      <c r="E38" s="175"/>
      <c r="F38" s="176"/>
      <c r="G38" s="82">
        <f t="shared" si="7"/>
        <v>0</v>
      </c>
      <c r="H38" s="176"/>
      <c r="I38" s="82"/>
      <c r="J38" s="176">
        <f t="shared" si="8"/>
        <v>0</v>
      </c>
      <c r="K38" s="82">
        <f t="shared" si="9"/>
        <v>0</v>
      </c>
      <c r="L38" s="82">
        <f t="shared" si="10"/>
        <v>0</v>
      </c>
      <c r="M38" s="82">
        <f t="shared" si="11"/>
        <v>0</v>
      </c>
      <c r="N38" s="82">
        <f t="shared" si="12"/>
        <v>0</v>
      </c>
      <c r="O38" s="82">
        <f t="shared" si="13"/>
        <v>0</v>
      </c>
    </row>
    <row r="39" spans="1:15" s="177" customFormat="1" x14ac:dyDescent="0.25">
      <c r="A39" s="171" t="s">
        <v>158</v>
      </c>
      <c r="B39" s="179" t="s">
        <v>119</v>
      </c>
      <c r="C39" s="180" t="s">
        <v>69</v>
      </c>
      <c r="D39" s="181">
        <v>810</v>
      </c>
      <c r="E39" s="175"/>
      <c r="F39" s="176"/>
      <c r="G39" s="82">
        <f t="shared" si="7"/>
        <v>0</v>
      </c>
      <c r="H39" s="176"/>
      <c r="I39" s="82"/>
      <c r="J39" s="176">
        <f t="shared" si="8"/>
        <v>0</v>
      </c>
      <c r="K39" s="82">
        <f t="shared" si="9"/>
        <v>0</v>
      </c>
      <c r="L39" s="82">
        <f t="shared" si="10"/>
        <v>0</v>
      </c>
      <c r="M39" s="82">
        <f t="shared" si="11"/>
        <v>0</v>
      </c>
      <c r="N39" s="82">
        <f t="shared" si="12"/>
        <v>0</v>
      </c>
      <c r="O39" s="82">
        <f t="shared" si="13"/>
        <v>0</v>
      </c>
    </row>
    <row r="40" spans="1:15" s="177" customFormat="1" x14ac:dyDescent="0.25">
      <c r="A40" s="171" t="s">
        <v>159</v>
      </c>
      <c r="B40" s="179" t="s">
        <v>120</v>
      </c>
      <c r="C40" s="180" t="s">
        <v>121</v>
      </c>
      <c r="D40" s="181">
        <v>4</v>
      </c>
      <c r="E40" s="175"/>
      <c r="F40" s="176"/>
      <c r="G40" s="82">
        <f t="shared" si="7"/>
        <v>0</v>
      </c>
      <c r="H40" s="176"/>
      <c r="I40" s="82"/>
      <c r="J40" s="176">
        <f t="shared" si="8"/>
        <v>0</v>
      </c>
      <c r="K40" s="82">
        <f t="shared" si="9"/>
        <v>0</v>
      </c>
      <c r="L40" s="82">
        <f t="shared" si="10"/>
        <v>0</v>
      </c>
      <c r="M40" s="82">
        <f t="shared" si="11"/>
        <v>0</v>
      </c>
      <c r="N40" s="82">
        <f t="shared" si="12"/>
        <v>0</v>
      </c>
      <c r="O40" s="82">
        <f t="shared" si="13"/>
        <v>0</v>
      </c>
    </row>
    <row r="41" spans="1:15" s="177" customFormat="1" x14ac:dyDescent="0.25">
      <c r="A41" s="171" t="s">
        <v>160</v>
      </c>
      <c r="B41" s="179" t="s">
        <v>123</v>
      </c>
      <c r="C41" s="180" t="s">
        <v>67</v>
      </c>
      <c r="D41" s="181">
        <v>3</v>
      </c>
      <c r="E41" s="175"/>
      <c r="F41" s="176"/>
      <c r="G41" s="82">
        <f t="shared" si="7"/>
        <v>0</v>
      </c>
      <c r="H41" s="176"/>
      <c r="I41" s="82"/>
      <c r="J41" s="176">
        <f t="shared" si="8"/>
        <v>0</v>
      </c>
      <c r="K41" s="82">
        <f t="shared" si="9"/>
        <v>0</v>
      </c>
      <c r="L41" s="82">
        <f t="shared" si="10"/>
        <v>0</v>
      </c>
      <c r="M41" s="82">
        <f t="shared" si="11"/>
        <v>0</v>
      </c>
      <c r="N41" s="82">
        <f t="shared" si="12"/>
        <v>0</v>
      </c>
      <c r="O41" s="82">
        <f t="shared" si="13"/>
        <v>0</v>
      </c>
    </row>
    <row r="42" spans="1:15" s="177" customFormat="1" ht="26.4" x14ac:dyDescent="0.25">
      <c r="A42" s="171" t="s">
        <v>161</v>
      </c>
      <c r="B42" s="179" t="s">
        <v>181</v>
      </c>
      <c r="C42" s="180" t="s">
        <v>67</v>
      </c>
      <c r="D42" s="181">
        <v>6</v>
      </c>
      <c r="E42" s="175"/>
      <c r="F42" s="176"/>
      <c r="G42" s="82">
        <f t="shared" si="7"/>
        <v>0</v>
      </c>
      <c r="H42" s="176"/>
      <c r="I42" s="82"/>
      <c r="J42" s="176">
        <f t="shared" si="8"/>
        <v>0</v>
      </c>
      <c r="K42" s="82">
        <f t="shared" si="9"/>
        <v>0</v>
      </c>
      <c r="L42" s="82">
        <f t="shared" si="10"/>
        <v>0</v>
      </c>
      <c r="M42" s="82">
        <f t="shared" si="11"/>
        <v>0</v>
      </c>
      <c r="N42" s="82">
        <f t="shared" si="12"/>
        <v>0</v>
      </c>
      <c r="O42" s="82">
        <f t="shared" si="13"/>
        <v>0</v>
      </c>
    </row>
    <row r="43" spans="1:15" s="177" customFormat="1" ht="26.4" x14ac:dyDescent="0.25">
      <c r="A43" s="171" t="s">
        <v>162</v>
      </c>
      <c r="B43" s="179" t="s">
        <v>182</v>
      </c>
      <c r="C43" s="180" t="s">
        <v>67</v>
      </c>
      <c r="D43" s="181">
        <v>1</v>
      </c>
      <c r="E43" s="175"/>
      <c r="F43" s="176"/>
      <c r="G43" s="82">
        <f t="shared" si="7"/>
        <v>0</v>
      </c>
      <c r="H43" s="176"/>
      <c r="I43" s="82"/>
      <c r="J43" s="176">
        <f t="shared" si="8"/>
        <v>0</v>
      </c>
      <c r="K43" s="82">
        <f t="shared" si="9"/>
        <v>0</v>
      </c>
      <c r="L43" s="82">
        <f t="shared" si="10"/>
        <v>0</v>
      </c>
      <c r="M43" s="82">
        <f t="shared" si="11"/>
        <v>0</v>
      </c>
      <c r="N43" s="82">
        <f t="shared" si="12"/>
        <v>0</v>
      </c>
      <c r="O43" s="82">
        <f t="shared" si="13"/>
        <v>0</v>
      </c>
    </row>
    <row r="44" spans="1:15" s="177" customFormat="1" ht="26.4" x14ac:dyDescent="0.25">
      <c r="A44" s="171" t="s">
        <v>163</v>
      </c>
      <c r="B44" s="179" t="s">
        <v>111</v>
      </c>
      <c r="C44" s="180" t="s">
        <v>67</v>
      </c>
      <c r="D44" s="181">
        <v>4</v>
      </c>
      <c r="E44" s="175"/>
      <c r="F44" s="176"/>
      <c r="G44" s="82">
        <f t="shared" si="7"/>
        <v>0</v>
      </c>
      <c r="H44" s="176"/>
      <c r="I44" s="82"/>
      <c r="J44" s="176">
        <f t="shared" si="8"/>
        <v>0</v>
      </c>
      <c r="K44" s="82">
        <f t="shared" si="9"/>
        <v>0</v>
      </c>
      <c r="L44" s="82">
        <f t="shared" si="10"/>
        <v>0</v>
      </c>
      <c r="M44" s="82">
        <f t="shared" si="11"/>
        <v>0</v>
      </c>
      <c r="N44" s="82">
        <f t="shared" si="12"/>
        <v>0</v>
      </c>
      <c r="O44" s="82">
        <f t="shared" si="13"/>
        <v>0</v>
      </c>
    </row>
    <row r="45" spans="1:15" ht="26.4" x14ac:dyDescent="0.25">
      <c r="A45" s="111">
        <v>4</v>
      </c>
      <c r="B45" s="118" t="s">
        <v>183</v>
      </c>
      <c r="C45" s="116"/>
      <c r="D45" s="114"/>
      <c r="E45" s="100"/>
      <c r="F45" s="50"/>
      <c r="G45" s="80"/>
      <c r="H45" s="50"/>
      <c r="I45" s="81"/>
      <c r="J45" s="50"/>
      <c r="K45" s="80"/>
      <c r="L45" s="80"/>
      <c r="M45" s="80"/>
      <c r="N45" s="80"/>
      <c r="O45" s="80"/>
    </row>
    <row r="46" spans="1:15" s="177" customFormat="1" ht="39.6" x14ac:dyDescent="0.25">
      <c r="A46" s="171" t="s">
        <v>101</v>
      </c>
      <c r="B46" s="179" t="s">
        <v>184</v>
      </c>
      <c r="C46" s="180" t="s">
        <v>69</v>
      </c>
      <c r="D46" s="181">
        <v>880</v>
      </c>
      <c r="E46" s="175"/>
      <c r="F46" s="176"/>
      <c r="G46" s="82">
        <f t="shared" si="7"/>
        <v>0</v>
      </c>
      <c r="H46" s="176"/>
      <c r="I46" s="82"/>
      <c r="J46" s="176">
        <f t="shared" si="8"/>
        <v>0</v>
      </c>
      <c r="K46" s="82">
        <f t="shared" si="9"/>
        <v>0</v>
      </c>
      <c r="L46" s="82">
        <f t="shared" si="10"/>
        <v>0</v>
      </c>
      <c r="M46" s="82">
        <f t="shared" si="11"/>
        <v>0</v>
      </c>
      <c r="N46" s="82">
        <f t="shared" si="12"/>
        <v>0</v>
      </c>
      <c r="O46" s="82">
        <f t="shared" si="13"/>
        <v>0</v>
      </c>
    </row>
    <row r="47" spans="1:15" s="177" customFormat="1" x14ac:dyDescent="0.25">
      <c r="A47" s="171" t="s">
        <v>102</v>
      </c>
      <c r="B47" s="179" t="s">
        <v>185</v>
      </c>
      <c r="C47" s="180" t="s">
        <v>67</v>
      </c>
      <c r="D47" s="181">
        <v>3</v>
      </c>
      <c r="E47" s="175"/>
      <c r="F47" s="176"/>
      <c r="G47" s="82">
        <f t="shared" si="7"/>
        <v>0</v>
      </c>
      <c r="H47" s="176"/>
      <c r="I47" s="82"/>
      <c r="J47" s="176">
        <f t="shared" si="8"/>
        <v>0</v>
      </c>
      <c r="K47" s="82">
        <f t="shared" si="9"/>
        <v>0</v>
      </c>
      <c r="L47" s="82">
        <f t="shared" si="10"/>
        <v>0</v>
      </c>
      <c r="M47" s="82">
        <f t="shared" si="11"/>
        <v>0</v>
      </c>
      <c r="N47" s="82">
        <f t="shared" si="12"/>
        <v>0</v>
      </c>
      <c r="O47" s="82">
        <f t="shared" si="13"/>
        <v>0</v>
      </c>
    </row>
    <row r="48" spans="1:15" s="177" customFormat="1" x14ac:dyDescent="0.25">
      <c r="A48" s="171" t="s">
        <v>164</v>
      </c>
      <c r="B48" s="179" t="s">
        <v>144</v>
      </c>
      <c r="C48" s="180" t="s">
        <v>67</v>
      </c>
      <c r="D48" s="181">
        <v>36</v>
      </c>
      <c r="E48" s="175"/>
      <c r="F48" s="176"/>
      <c r="G48" s="82">
        <f t="shared" si="7"/>
        <v>0</v>
      </c>
      <c r="H48" s="176"/>
      <c r="I48" s="82"/>
      <c r="J48" s="176">
        <f t="shared" si="8"/>
        <v>0</v>
      </c>
      <c r="K48" s="82">
        <f t="shared" si="9"/>
        <v>0</v>
      </c>
      <c r="L48" s="82">
        <f t="shared" si="10"/>
        <v>0</v>
      </c>
      <c r="M48" s="82">
        <f t="shared" si="11"/>
        <v>0</v>
      </c>
      <c r="N48" s="82">
        <f t="shared" si="12"/>
        <v>0</v>
      </c>
      <c r="O48" s="82">
        <f t="shared" si="13"/>
        <v>0</v>
      </c>
    </row>
    <row r="49" spans="1:15" s="177" customFormat="1" x14ac:dyDescent="0.25">
      <c r="A49" s="171" t="s">
        <v>165</v>
      </c>
      <c r="B49" s="179" t="s">
        <v>145</v>
      </c>
      <c r="C49" s="180" t="s">
        <v>67</v>
      </c>
      <c r="D49" s="181">
        <v>96</v>
      </c>
      <c r="E49" s="175"/>
      <c r="F49" s="176"/>
      <c r="G49" s="82">
        <f t="shared" si="7"/>
        <v>0</v>
      </c>
      <c r="H49" s="176"/>
      <c r="I49" s="82"/>
      <c r="J49" s="176">
        <f t="shared" si="8"/>
        <v>0</v>
      </c>
      <c r="K49" s="82">
        <f t="shared" si="9"/>
        <v>0</v>
      </c>
      <c r="L49" s="82">
        <f t="shared" si="10"/>
        <v>0</v>
      </c>
      <c r="M49" s="82">
        <f t="shared" si="11"/>
        <v>0</v>
      </c>
      <c r="N49" s="82">
        <f t="shared" si="12"/>
        <v>0</v>
      </c>
      <c r="O49" s="82">
        <f t="shared" si="13"/>
        <v>0</v>
      </c>
    </row>
    <row r="50" spans="1:15" s="177" customFormat="1" ht="26.4" x14ac:dyDescent="0.25">
      <c r="A50" s="171" t="s">
        <v>166</v>
      </c>
      <c r="B50" s="179" t="s">
        <v>146</v>
      </c>
      <c r="C50" s="180" t="s">
        <v>133</v>
      </c>
      <c r="D50" s="181">
        <v>1</v>
      </c>
      <c r="E50" s="175"/>
      <c r="F50" s="176"/>
      <c r="G50" s="82">
        <f t="shared" si="7"/>
        <v>0</v>
      </c>
      <c r="H50" s="176"/>
      <c r="I50" s="82"/>
      <c r="J50" s="176">
        <f t="shared" si="8"/>
        <v>0</v>
      </c>
      <c r="K50" s="82">
        <f t="shared" si="9"/>
        <v>0</v>
      </c>
      <c r="L50" s="82">
        <f t="shared" si="10"/>
        <v>0</v>
      </c>
      <c r="M50" s="82">
        <f t="shared" si="11"/>
        <v>0</v>
      </c>
      <c r="N50" s="82">
        <f t="shared" si="12"/>
        <v>0</v>
      </c>
      <c r="O50" s="82">
        <f t="shared" si="13"/>
        <v>0</v>
      </c>
    </row>
    <row r="51" spans="1:15" s="177" customFormat="1" x14ac:dyDescent="0.25">
      <c r="A51" s="171" t="s">
        <v>167</v>
      </c>
      <c r="B51" s="183" t="s">
        <v>156</v>
      </c>
      <c r="C51" s="180" t="s">
        <v>69</v>
      </c>
      <c r="D51" s="181">
        <v>880</v>
      </c>
      <c r="E51" s="175"/>
      <c r="F51" s="176"/>
      <c r="G51" s="82">
        <f t="shared" si="7"/>
        <v>0</v>
      </c>
      <c r="H51" s="176"/>
      <c r="I51" s="82"/>
      <c r="J51" s="176">
        <f t="shared" si="8"/>
        <v>0</v>
      </c>
      <c r="K51" s="82">
        <f t="shared" si="9"/>
        <v>0</v>
      </c>
      <c r="L51" s="82">
        <f t="shared" si="10"/>
        <v>0</v>
      </c>
      <c r="M51" s="82">
        <f t="shared" si="11"/>
        <v>0</v>
      </c>
      <c r="N51" s="82">
        <f t="shared" si="12"/>
        <v>0</v>
      </c>
      <c r="O51" s="82">
        <f t="shared" si="13"/>
        <v>0</v>
      </c>
    </row>
    <row r="52" spans="1:15" s="177" customFormat="1" ht="26.4" x14ac:dyDescent="0.25">
      <c r="A52" s="171" t="s">
        <v>168</v>
      </c>
      <c r="B52" s="179" t="s">
        <v>186</v>
      </c>
      <c r="C52" s="180" t="s">
        <v>67</v>
      </c>
      <c r="D52" s="181">
        <v>3</v>
      </c>
      <c r="E52" s="175"/>
      <c r="F52" s="176"/>
      <c r="G52" s="82">
        <f t="shared" si="7"/>
        <v>0</v>
      </c>
      <c r="H52" s="176"/>
      <c r="I52" s="82"/>
      <c r="J52" s="176">
        <f t="shared" si="8"/>
        <v>0</v>
      </c>
      <c r="K52" s="82">
        <f t="shared" si="9"/>
        <v>0</v>
      </c>
      <c r="L52" s="82">
        <f t="shared" si="10"/>
        <v>0</v>
      </c>
      <c r="M52" s="82">
        <f t="shared" si="11"/>
        <v>0</v>
      </c>
      <c r="N52" s="82">
        <f t="shared" si="12"/>
        <v>0</v>
      </c>
      <c r="O52" s="82">
        <f t="shared" si="13"/>
        <v>0</v>
      </c>
    </row>
    <row r="53" spans="1:15" s="177" customFormat="1" ht="26.4" x14ac:dyDescent="0.25">
      <c r="A53" s="171" t="s">
        <v>169</v>
      </c>
      <c r="B53" s="179" t="s">
        <v>187</v>
      </c>
      <c r="C53" s="180" t="s">
        <v>67</v>
      </c>
      <c r="D53" s="181">
        <v>1</v>
      </c>
      <c r="E53" s="175"/>
      <c r="F53" s="176"/>
      <c r="G53" s="82">
        <f t="shared" si="7"/>
        <v>0</v>
      </c>
      <c r="H53" s="176"/>
      <c r="I53" s="82"/>
      <c r="J53" s="176">
        <f t="shared" si="8"/>
        <v>0</v>
      </c>
      <c r="K53" s="82">
        <f t="shared" si="9"/>
        <v>0</v>
      </c>
      <c r="L53" s="82">
        <f t="shared" si="10"/>
        <v>0</v>
      </c>
      <c r="M53" s="82">
        <f t="shared" si="11"/>
        <v>0</v>
      </c>
      <c r="N53" s="82">
        <f t="shared" si="12"/>
        <v>0</v>
      </c>
      <c r="O53" s="82">
        <f t="shared" si="13"/>
        <v>0</v>
      </c>
    </row>
    <row r="54" spans="1:15" ht="26.4" x14ac:dyDescent="0.25">
      <c r="A54" s="111">
        <v>5</v>
      </c>
      <c r="B54" s="118" t="s">
        <v>188</v>
      </c>
      <c r="C54" s="116"/>
      <c r="D54" s="114"/>
      <c r="E54" s="100"/>
      <c r="F54" s="50"/>
      <c r="G54" s="80"/>
      <c r="H54" s="50"/>
      <c r="I54" s="81"/>
      <c r="J54" s="50"/>
      <c r="K54" s="80"/>
      <c r="L54" s="80"/>
      <c r="M54" s="80"/>
      <c r="N54" s="80"/>
      <c r="O54" s="80"/>
    </row>
    <row r="55" spans="1:15" s="177" customFormat="1" ht="39.6" x14ac:dyDescent="0.25">
      <c r="A55" s="171" t="s">
        <v>191</v>
      </c>
      <c r="B55" s="179" t="s">
        <v>189</v>
      </c>
      <c r="C55" s="180" t="s">
        <v>69</v>
      </c>
      <c r="D55" s="181">
        <v>880</v>
      </c>
      <c r="E55" s="175"/>
      <c r="F55" s="176"/>
      <c r="G55" s="82">
        <f t="shared" si="7"/>
        <v>0</v>
      </c>
      <c r="H55" s="176"/>
      <c r="I55" s="82"/>
      <c r="J55" s="176">
        <f t="shared" si="8"/>
        <v>0</v>
      </c>
      <c r="K55" s="82">
        <f t="shared" si="9"/>
        <v>0</v>
      </c>
      <c r="L55" s="82">
        <f t="shared" si="10"/>
        <v>0</v>
      </c>
      <c r="M55" s="82">
        <f t="shared" si="11"/>
        <v>0</v>
      </c>
      <c r="N55" s="82">
        <f t="shared" si="12"/>
        <v>0</v>
      </c>
      <c r="O55" s="82">
        <f t="shared" si="13"/>
        <v>0</v>
      </c>
    </row>
    <row r="56" spans="1:15" s="177" customFormat="1" x14ac:dyDescent="0.25">
      <c r="A56" s="171" t="s">
        <v>192</v>
      </c>
      <c r="B56" s="179" t="s">
        <v>134</v>
      </c>
      <c r="C56" s="180" t="s">
        <v>67</v>
      </c>
      <c r="D56" s="181">
        <v>90</v>
      </c>
      <c r="E56" s="175"/>
      <c r="F56" s="176"/>
      <c r="G56" s="82">
        <f t="shared" si="7"/>
        <v>0</v>
      </c>
      <c r="H56" s="176"/>
      <c r="I56" s="82"/>
      <c r="J56" s="176">
        <f t="shared" si="8"/>
        <v>0</v>
      </c>
      <c r="K56" s="82">
        <f t="shared" si="9"/>
        <v>0</v>
      </c>
      <c r="L56" s="82">
        <f t="shared" si="10"/>
        <v>0</v>
      </c>
      <c r="M56" s="82">
        <f t="shared" si="11"/>
        <v>0</v>
      </c>
      <c r="N56" s="82">
        <f t="shared" si="12"/>
        <v>0</v>
      </c>
      <c r="O56" s="82">
        <f t="shared" si="13"/>
        <v>0</v>
      </c>
    </row>
    <row r="57" spans="1:15" s="177" customFormat="1" x14ac:dyDescent="0.25">
      <c r="A57" s="171" t="s">
        <v>193</v>
      </c>
      <c r="B57" s="179" t="s">
        <v>135</v>
      </c>
      <c r="C57" s="180" t="s">
        <v>67</v>
      </c>
      <c r="D57" s="181">
        <v>3</v>
      </c>
      <c r="E57" s="175"/>
      <c r="F57" s="176"/>
      <c r="G57" s="82">
        <f t="shared" si="7"/>
        <v>0</v>
      </c>
      <c r="H57" s="176"/>
      <c r="I57" s="82"/>
      <c r="J57" s="176">
        <f t="shared" si="8"/>
        <v>0</v>
      </c>
      <c r="K57" s="82">
        <f t="shared" si="9"/>
        <v>0</v>
      </c>
      <c r="L57" s="82">
        <f t="shared" si="10"/>
        <v>0</v>
      </c>
      <c r="M57" s="82">
        <f t="shared" si="11"/>
        <v>0</v>
      </c>
      <c r="N57" s="82">
        <f t="shared" si="12"/>
        <v>0</v>
      </c>
      <c r="O57" s="82">
        <f t="shared" si="13"/>
        <v>0</v>
      </c>
    </row>
    <row r="58" spans="1:15" s="177" customFormat="1" x14ac:dyDescent="0.25">
      <c r="A58" s="171" t="s">
        <v>194</v>
      </c>
      <c r="B58" s="179" t="s">
        <v>136</v>
      </c>
      <c r="C58" s="180" t="s">
        <v>67</v>
      </c>
      <c r="D58" s="181">
        <v>3</v>
      </c>
      <c r="E58" s="175"/>
      <c r="F58" s="176"/>
      <c r="G58" s="82">
        <f t="shared" si="7"/>
        <v>0</v>
      </c>
      <c r="H58" s="176"/>
      <c r="I58" s="82"/>
      <c r="J58" s="176">
        <f t="shared" si="8"/>
        <v>0</v>
      </c>
      <c r="K58" s="82">
        <f t="shared" si="9"/>
        <v>0</v>
      </c>
      <c r="L58" s="82">
        <f t="shared" si="10"/>
        <v>0</v>
      </c>
      <c r="M58" s="82">
        <f t="shared" si="11"/>
        <v>0</v>
      </c>
      <c r="N58" s="82">
        <f t="shared" si="12"/>
        <v>0</v>
      </c>
      <c r="O58" s="82">
        <f t="shared" si="13"/>
        <v>0</v>
      </c>
    </row>
    <row r="59" spans="1:15" s="177" customFormat="1" x14ac:dyDescent="0.25">
      <c r="A59" s="171" t="s">
        <v>195</v>
      </c>
      <c r="B59" s="179" t="s">
        <v>137</v>
      </c>
      <c r="C59" s="180" t="s">
        <v>67</v>
      </c>
      <c r="D59" s="181">
        <v>3</v>
      </c>
      <c r="E59" s="175"/>
      <c r="F59" s="176"/>
      <c r="G59" s="82">
        <f t="shared" si="7"/>
        <v>0</v>
      </c>
      <c r="H59" s="176"/>
      <c r="I59" s="82"/>
      <c r="J59" s="176">
        <f t="shared" si="8"/>
        <v>0</v>
      </c>
      <c r="K59" s="82">
        <f t="shared" si="9"/>
        <v>0</v>
      </c>
      <c r="L59" s="82">
        <f t="shared" si="10"/>
        <v>0</v>
      </c>
      <c r="M59" s="82">
        <f t="shared" si="11"/>
        <v>0</v>
      </c>
      <c r="N59" s="82">
        <f t="shared" si="12"/>
        <v>0</v>
      </c>
      <c r="O59" s="82">
        <f t="shared" si="13"/>
        <v>0</v>
      </c>
    </row>
    <row r="60" spans="1:15" s="177" customFormat="1" x14ac:dyDescent="0.25">
      <c r="A60" s="171" t="s">
        <v>196</v>
      </c>
      <c r="B60" s="179" t="s">
        <v>138</v>
      </c>
      <c r="C60" s="180" t="s">
        <v>67</v>
      </c>
      <c r="D60" s="181">
        <v>3</v>
      </c>
      <c r="E60" s="175"/>
      <c r="F60" s="176"/>
      <c r="G60" s="82">
        <f t="shared" si="7"/>
        <v>0</v>
      </c>
      <c r="H60" s="176"/>
      <c r="I60" s="82"/>
      <c r="J60" s="176">
        <f t="shared" si="8"/>
        <v>0</v>
      </c>
      <c r="K60" s="82">
        <f t="shared" si="9"/>
        <v>0</v>
      </c>
      <c r="L60" s="82">
        <f t="shared" si="10"/>
        <v>0</v>
      </c>
      <c r="M60" s="82">
        <f t="shared" si="11"/>
        <v>0</v>
      </c>
      <c r="N60" s="82">
        <f t="shared" si="12"/>
        <v>0</v>
      </c>
      <c r="O60" s="82">
        <f t="shared" si="13"/>
        <v>0</v>
      </c>
    </row>
    <row r="61" spans="1:15" s="177" customFormat="1" x14ac:dyDescent="0.25">
      <c r="A61" s="171" t="s">
        <v>197</v>
      </c>
      <c r="B61" s="179" t="s">
        <v>139</v>
      </c>
      <c r="C61" s="180" t="s">
        <v>67</v>
      </c>
      <c r="D61" s="181">
        <v>1</v>
      </c>
      <c r="E61" s="175"/>
      <c r="F61" s="176"/>
      <c r="G61" s="82">
        <f t="shared" si="7"/>
        <v>0</v>
      </c>
      <c r="H61" s="176"/>
      <c r="I61" s="82"/>
      <c r="J61" s="176">
        <f t="shared" si="8"/>
        <v>0</v>
      </c>
      <c r="K61" s="82">
        <f t="shared" si="9"/>
        <v>0</v>
      </c>
      <c r="L61" s="82">
        <f t="shared" si="10"/>
        <v>0</v>
      </c>
      <c r="M61" s="82">
        <f t="shared" si="11"/>
        <v>0</v>
      </c>
      <c r="N61" s="82">
        <f t="shared" si="12"/>
        <v>0</v>
      </c>
      <c r="O61" s="82">
        <f t="shared" si="13"/>
        <v>0</v>
      </c>
    </row>
    <row r="62" spans="1:15" s="177" customFormat="1" x14ac:dyDescent="0.25">
      <c r="A62" s="171" t="s">
        <v>198</v>
      </c>
      <c r="B62" s="179" t="s">
        <v>140</v>
      </c>
      <c r="C62" s="180" t="s">
        <v>67</v>
      </c>
      <c r="D62" s="181">
        <v>1</v>
      </c>
      <c r="E62" s="175"/>
      <c r="F62" s="176"/>
      <c r="G62" s="82">
        <f t="shared" si="7"/>
        <v>0</v>
      </c>
      <c r="H62" s="176"/>
      <c r="I62" s="82"/>
      <c r="J62" s="176">
        <f t="shared" si="8"/>
        <v>0</v>
      </c>
      <c r="K62" s="82">
        <f t="shared" si="9"/>
        <v>0</v>
      </c>
      <c r="L62" s="82">
        <f t="shared" si="10"/>
        <v>0</v>
      </c>
      <c r="M62" s="82">
        <f t="shared" si="11"/>
        <v>0</v>
      </c>
      <c r="N62" s="82">
        <f t="shared" si="12"/>
        <v>0</v>
      </c>
      <c r="O62" s="82">
        <f t="shared" si="13"/>
        <v>0</v>
      </c>
    </row>
    <row r="63" spans="1:15" s="177" customFormat="1" x14ac:dyDescent="0.25">
      <c r="A63" s="171" t="s">
        <v>199</v>
      </c>
      <c r="B63" s="179" t="s">
        <v>141</v>
      </c>
      <c r="C63" s="180" t="s">
        <v>67</v>
      </c>
      <c r="D63" s="181">
        <v>3</v>
      </c>
      <c r="E63" s="175"/>
      <c r="F63" s="176"/>
      <c r="G63" s="82">
        <f t="shared" si="7"/>
        <v>0</v>
      </c>
      <c r="H63" s="176"/>
      <c r="I63" s="82"/>
      <c r="J63" s="176">
        <f t="shared" si="8"/>
        <v>0</v>
      </c>
      <c r="K63" s="82">
        <f t="shared" si="9"/>
        <v>0</v>
      </c>
      <c r="L63" s="82">
        <f t="shared" si="10"/>
        <v>0</v>
      </c>
      <c r="M63" s="82">
        <f t="shared" si="11"/>
        <v>0</v>
      </c>
      <c r="N63" s="82">
        <f t="shared" si="12"/>
        <v>0</v>
      </c>
      <c r="O63" s="82">
        <f t="shared" si="13"/>
        <v>0</v>
      </c>
    </row>
    <row r="64" spans="1:15" s="177" customFormat="1" x14ac:dyDescent="0.25">
      <c r="A64" s="171" t="s">
        <v>200</v>
      </c>
      <c r="B64" s="179" t="s">
        <v>202</v>
      </c>
      <c r="C64" s="180" t="s">
        <v>67</v>
      </c>
      <c r="D64" s="181">
        <v>1</v>
      </c>
      <c r="E64" s="175"/>
      <c r="F64" s="176"/>
      <c r="G64" s="82">
        <f t="shared" si="7"/>
        <v>0</v>
      </c>
      <c r="H64" s="176"/>
      <c r="I64" s="82"/>
      <c r="J64" s="176">
        <f t="shared" si="8"/>
        <v>0</v>
      </c>
      <c r="K64" s="82">
        <f t="shared" si="9"/>
        <v>0</v>
      </c>
      <c r="L64" s="82">
        <f t="shared" si="10"/>
        <v>0</v>
      </c>
      <c r="M64" s="82">
        <f t="shared" si="11"/>
        <v>0</v>
      </c>
      <c r="N64" s="82">
        <f t="shared" si="12"/>
        <v>0</v>
      </c>
      <c r="O64" s="82">
        <f t="shared" si="13"/>
        <v>0</v>
      </c>
    </row>
    <row r="65" spans="1:19" s="177" customFormat="1" x14ac:dyDescent="0.25">
      <c r="A65" s="171" t="s">
        <v>201</v>
      </c>
      <c r="B65" s="179" t="s">
        <v>190</v>
      </c>
      <c r="C65" s="180" t="s">
        <v>67</v>
      </c>
      <c r="D65" s="181">
        <v>3</v>
      </c>
      <c r="E65" s="175"/>
      <c r="F65" s="176"/>
      <c r="G65" s="82">
        <f t="shared" si="7"/>
        <v>0</v>
      </c>
      <c r="H65" s="176"/>
      <c r="I65" s="82"/>
      <c r="J65" s="176">
        <f t="shared" si="8"/>
        <v>0</v>
      </c>
      <c r="K65" s="82">
        <f t="shared" si="9"/>
        <v>0</v>
      </c>
      <c r="L65" s="82">
        <f t="shared" si="10"/>
        <v>0</v>
      </c>
      <c r="M65" s="82">
        <f t="shared" si="11"/>
        <v>0</v>
      </c>
      <c r="N65" s="82">
        <f t="shared" si="12"/>
        <v>0</v>
      </c>
      <c r="O65" s="82">
        <f t="shared" si="13"/>
        <v>0</v>
      </c>
    </row>
    <row r="66" spans="1:19" x14ac:dyDescent="0.25">
      <c r="A66" s="111">
        <v>6</v>
      </c>
      <c r="B66" s="118" t="s">
        <v>128</v>
      </c>
      <c r="C66" s="116"/>
      <c r="D66" s="114"/>
      <c r="E66" s="100"/>
      <c r="F66" s="50"/>
      <c r="G66" s="80"/>
      <c r="H66" s="50"/>
      <c r="I66" s="81"/>
      <c r="J66" s="50"/>
      <c r="K66" s="80"/>
      <c r="L66" s="80"/>
      <c r="M66" s="80"/>
      <c r="N66" s="80"/>
      <c r="O66" s="80"/>
    </row>
    <row r="67" spans="1:19" s="177" customFormat="1" ht="66" x14ac:dyDescent="0.25">
      <c r="A67" s="171" t="s">
        <v>203</v>
      </c>
      <c r="B67" s="179" t="s">
        <v>204</v>
      </c>
      <c r="C67" s="180" t="s">
        <v>133</v>
      </c>
      <c r="D67" s="181">
        <v>3</v>
      </c>
      <c r="E67" s="175"/>
      <c r="F67" s="176"/>
      <c r="G67" s="82">
        <f t="shared" si="7"/>
        <v>0</v>
      </c>
      <c r="H67" s="176"/>
      <c r="I67" s="82"/>
      <c r="J67" s="176">
        <f t="shared" si="8"/>
        <v>0</v>
      </c>
      <c r="K67" s="82">
        <f t="shared" si="9"/>
        <v>0</v>
      </c>
      <c r="L67" s="82">
        <f t="shared" si="10"/>
        <v>0</v>
      </c>
      <c r="M67" s="82">
        <f t="shared" si="11"/>
        <v>0</v>
      </c>
      <c r="N67" s="82">
        <f t="shared" si="12"/>
        <v>0</v>
      </c>
      <c r="O67" s="82">
        <f t="shared" si="13"/>
        <v>0</v>
      </c>
    </row>
    <row r="68" spans="1:19" s="177" customFormat="1" ht="26.4" x14ac:dyDescent="0.25">
      <c r="A68" s="171" t="s">
        <v>213</v>
      </c>
      <c r="B68" s="179" t="s">
        <v>205</v>
      </c>
      <c r="C68" s="180" t="s">
        <v>133</v>
      </c>
      <c r="D68" s="181">
        <v>2</v>
      </c>
      <c r="E68" s="175"/>
      <c r="F68" s="176"/>
      <c r="G68" s="82">
        <f t="shared" si="7"/>
        <v>0</v>
      </c>
      <c r="H68" s="176"/>
      <c r="I68" s="82"/>
      <c r="J68" s="176">
        <f t="shared" si="8"/>
        <v>0</v>
      </c>
      <c r="K68" s="82">
        <f t="shared" si="9"/>
        <v>0</v>
      </c>
      <c r="L68" s="82">
        <f t="shared" si="10"/>
        <v>0</v>
      </c>
      <c r="M68" s="82">
        <f t="shared" si="11"/>
        <v>0</v>
      </c>
      <c r="N68" s="82">
        <f t="shared" si="12"/>
        <v>0</v>
      </c>
      <c r="O68" s="82">
        <f t="shared" si="13"/>
        <v>0</v>
      </c>
    </row>
    <row r="69" spans="1:19" s="177" customFormat="1" ht="26.4" x14ac:dyDescent="0.25">
      <c r="A69" s="171" t="s">
        <v>214</v>
      </c>
      <c r="B69" s="179" t="s">
        <v>206</v>
      </c>
      <c r="C69" s="180" t="s">
        <v>67</v>
      </c>
      <c r="D69" s="181">
        <v>3</v>
      </c>
      <c r="E69" s="175"/>
      <c r="F69" s="176"/>
      <c r="G69" s="82">
        <f t="shared" si="7"/>
        <v>0</v>
      </c>
      <c r="H69" s="176"/>
      <c r="I69" s="82"/>
      <c r="J69" s="176">
        <f t="shared" si="8"/>
        <v>0</v>
      </c>
      <c r="K69" s="82">
        <f t="shared" si="9"/>
        <v>0</v>
      </c>
      <c r="L69" s="82">
        <f t="shared" si="10"/>
        <v>0</v>
      </c>
      <c r="M69" s="82">
        <f t="shared" si="11"/>
        <v>0</v>
      </c>
      <c r="N69" s="82">
        <f t="shared" si="12"/>
        <v>0</v>
      </c>
      <c r="O69" s="82">
        <f t="shared" si="13"/>
        <v>0</v>
      </c>
    </row>
    <row r="70" spans="1:19" s="177" customFormat="1" ht="52.8" x14ac:dyDescent="0.25">
      <c r="A70" s="171" t="s">
        <v>215</v>
      </c>
      <c r="B70" s="179" t="s">
        <v>207</v>
      </c>
      <c r="C70" s="180" t="s">
        <v>129</v>
      </c>
      <c r="D70" s="181">
        <v>5</v>
      </c>
      <c r="E70" s="175"/>
      <c r="F70" s="176"/>
      <c r="G70" s="82">
        <f t="shared" si="7"/>
        <v>0</v>
      </c>
      <c r="H70" s="176"/>
      <c r="I70" s="82"/>
      <c r="J70" s="176">
        <f t="shared" si="8"/>
        <v>0</v>
      </c>
      <c r="K70" s="82">
        <f t="shared" si="9"/>
        <v>0</v>
      </c>
      <c r="L70" s="82">
        <f t="shared" si="10"/>
        <v>0</v>
      </c>
      <c r="M70" s="82">
        <f t="shared" si="11"/>
        <v>0</v>
      </c>
      <c r="N70" s="82">
        <f t="shared" si="12"/>
        <v>0</v>
      </c>
      <c r="O70" s="82">
        <f t="shared" si="13"/>
        <v>0</v>
      </c>
    </row>
    <row r="71" spans="1:19" s="177" customFormat="1" x14ac:dyDescent="0.25">
      <c r="A71" s="171" t="s">
        <v>216</v>
      </c>
      <c r="B71" s="179" t="s">
        <v>208</v>
      </c>
      <c r="C71" s="180" t="s">
        <v>129</v>
      </c>
      <c r="D71" s="181">
        <v>1</v>
      </c>
      <c r="E71" s="175"/>
      <c r="F71" s="176"/>
      <c r="G71" s="82">
        <f t="shared" si="7"/>
        <v>0</v>
      </c>
      <c r="H71" s="176"/>
      <c r="I71" s="82"/>
      <c r="J71" s="176">
        <f t="shared" si="8"/>
        <v>0</v>
      </c>
      <c r="K71" s="82">
        <f t="shared" si="9"/>
        <v>0</v>
      </c>
      <c r="L71" s="82">
        <f t="shared" si="10"/>
        <v>0</v>
      </c>
      <c r="M71" s="82">
        <f t="shared" si="11"/>
        <v>0</v>
      </c>
      <c r="N71" s="82">
        <f t="shared" si="12"/>
        <v>0</v>
      </c>
      <c r="O71" s="82">
        <f t="shared" si="13"/>
        <v>0</v>
      </c>
    </row>
    <row r="72" spans="1:19" s="177" customFormat="1" x14ac:dyDescent="0.25">
      <c r="A72" s="171" t="s">
        <v>217</v>
      </c>
      <c r="B72" s="183" t="s">
        <v>209</v>
      </c>
      <c r="C72" s="178" t="s">
        <v>67</v>
      </c>
      <c r="D72" s="184">
        <v>8</v>
      </c>
      <c r="E72" s="175"/>
      <c r="F72" s="176"/>
      <c r="G72" s="82">
        <f t="shared" si="7"/>
        <v>0</v>
      </c>
      <c r="H72" s="176"/>
      <c r="I72" s="82"/>
      <c r="J72" s="176">
        <f t="shared" si="8"/>
        <v>0</v>
      </c>
      <c r="K72" s="82">
        <f t="shared" si="9"/>
        <v>0</v>
      </c>
      <c r="L72" s="82">
        <f t="shared" si="10"/>
        <v>0</v>
      </c>
      <c r="M72" s="82">
        <f t="shared" si="11"/>
        <v>0</v>
      </c>
      <c r="N72" s="82">
        <f t="shared" si="12"/>
        <v>0</v>
      </c>
      <c r="O72" s="82">
        <f t="shared" si="13"/>
        <v>0</v>
      </c>
      <c r="Q72" s="185"/>
    </row>
    <row r="73" spans="1:19" s="126" customFormat="1" x14ac:dyDescent="0.25">
      <c r="A73" s="171" t="s">
        <v>218</v>
      </c>
      <c r="B73" s="186" t="s">
        <v>210</v>
      </c>
      <c r="C73" s="178" t="s">
        <v>67</v>
      </c>
      <c r="D73" s="187">
        <v>2</v>
      </c>
      <c r="E73" s="175"/>
      <c r="F73" s="176"/>
      <c r="G73" s="82">
        <f t="shared" si="7"/>
        <v>0</v>
      </c>
      <c r="H73" s="176"/>
      <c r="I73" s="82"/>
      <c r="J73" s="176">
        <f t="shared" si="8"/>
        <v>0</v>
      </c>
      <c r="K73" s="82">
        <f t="shared" si="9"/>
        <v>0</v>
      </c>
      <c r="L73" s="82">
        <f t="shared" si="10"/>
        <v>0</v>
      </c>
      <c r="M73" s="82">
        <f t="shared" si="11"/>
        <v>0</v>
      </c>
      <c r="N73" s="82">
        <f t="shared" si="12"/>
        <v>0</v>
      </c>
      <c r="O73" s="82">
        <f t="shared" si="13"/>
        <v>0</v>
      </c>
      <c r="P73" s="177"/>
      <c r="S73" s="188"/>
    </row>
    <row r="74" spans="1:19" s="177" customFormat="1" ht="39.6" x14ac:dyDescent="0.25">
      <c r="A74" s="171" t="s">
        <v>219</v>
      </c>
      <c r="B74" s="183" t="s">
        <v>170</v>
      </c>
      <c r="C74" s="180" t="s">
        <v>130</v>
      </c>
      <c r="D74" s="181">
        <v>3</v>
      </c>
      <c r="E74" s="175"/>
      <c r="F74" s="176"/>
      <c r="G74" s="82">
        <f t="shared" si="7"/>
        <v>0</v>
      </c>
      <c r="H74" s="176"/>
      <c r="I74" s="82"/>
      <c r="J74" s="176">
        <f t="shared" si="8"/>
        <v>0</v>
      </c>
      <c r="K74" s="82">
        <f t="shared" si="9"/>
        <v>0</v>
      </c>
      <c r="L74" s="82">
        <f t="shared" si="10"/>
        <v>0</v>
      </c>
      <c r="M74" s="82">
        <f t="shared" si="11"/>
        <v>0</v>
      </c>
      <c r="N74" s="82">
        <f t="shared" si="12"/>
        <v>0</v>
      </c>
      <c r="O74" s="82">
        <f t="shared" si="13"/>
        <v>0</v>
      </c>
    </row>
    <row r="75" spans="1:19" s="177" customFormat="1" ht="26.4" x14ac:dyDescent="0.25">
      <c r="A75" s="171" t="s">
        <v>220</v>
      </c>
      <c r="B75" s="179" t="s">
        <v>211</v>
      </c>
      <c r="C75" s="180" t="s">
        <v>133</v>
      </c>
      <c r="D75" s="181">
        <v>2</v>
      </c>
      <c r="E75" s="175"/>
      <c r="F75" s="176"/>
      <c r="G75" s="82">
        <f t="shared" si="7"/>
        <v>0</v>
      </c>
      <c r="H75" s="176"/>
      <c r="I75" s="82"/>
      <c r="J75" s="176">
        <f t="shared" si="8"/>
        <v>0</v>
      </c>
      <c r="K75" s="82">
        <f t="shared" si="9"/>
        <v>0</v>
      </c>
      <c r="L75" s="82">
        <f t="shared" si="10"/>
        <v>0</v>
      </c>
      <c r="M75" s="82">
        <f t="shared" si="11"/>
        <v>0</v>
      </c>
      <c r="N75" s="82">
        <f t="shared" si="12"/>
        <v>0</v>
      </c>
      <c r="O75" s="82">
        <f t="shared" si="13"/>
        <v>0</v>
      </c>
    </row>
    <row r="76" spans="1:19" s="177" customFormat="1" ht="39.6" x14ac:dyDescent="0.25">
      <c r="A76" s="171" t="s">
        <v>221</v>
      </c>
      <c r="B76" s="179" t="s">
        <v>212</v>
      </c>
      <c r="C76" s="180" t="s">
        <v>133</v>
      </c>
      <c r="D76" s="181">
        <v>1</v>
      </c>
      <c r="E76" s="175"/>
      <c r="F76" s="176"/>
      <c r="G76" s="82">
        <f t="shared" si="7"/>
        <v>0</v>
      </c>
      <c r="H76" s="176"/>
      <c r="I76" s="82"/>
      <c r="J76" s="176">
        <f t="shared" si="8"/>
        <v>0</v>
      </c>
      <c r="K76" s="82">
        <f t="shared" si="9"/>
        <v>0</v>
      </c>
      <c r="L76" s="82">
        <f t="shared" si="10"/>
        <v>0</v>
      </c>
      <c r="M76" s="82">
        <f t="shared" si="11"/>
        <v>0</v>
      </c>
      <c r="N76" s="82">
        <f t="shared" si="12"/>
        <v>0</v>
      </c>
      <c r="O76" s="82">
        <f t="shared" si="13"/>
        <v>0</v>
      </c>
    </row>
    <row r="77" spans="1:19" x14ac:dyDescent="0.25">
      <c r="A77" s="111">
        <v>7</v>
      </c>
      <c r="B77" s="118" t="s">
        <v>132</v>
      </c>
      <c r="C77" s="116"/>
      <c r="D77" s="114"/>
      <c r="E77" s="100"/>
      <c r="F77" s="50"/>
      <c r="G77" s="80"/>
      <c r="H77" s="50"/>
      <c r="I77" s="81"/>
      <c r="J77" s="50"/>
      <c r="K77" s="80"/>
      <c r="L77" s="80"/>
      <c r="M77" s="80"/>
      <c r="N77" s="80"/>
      <c r="O77" s="80"/>
    </row>
    <row r="78" spans="1:19" s="177" customFormat="1" ht="26.4" x14ac:dyDescent="0.25">
      <c r="A78" s="171" t="s">
        <v>222</v>
      </c>
      <c r="B78" s="179" t="s">
        <v>223</v>
      </c>
      <c r="C78" s="180" t="s">
        <v>133</v>
      </c>
      <c r="D78" s="181">
        <v>6</v>
      </c>
      <c r="E78" s="175"/>
      <c r="F78" s="176"/>
      <c r="G78" s="82">
        <f t="shared" si="7"/>
        <v>0</v>
      </c>
      <c r="H78" s="176"/>
      <c r="I78" s="82"/>
      <c r="J78" s="176">
        <f t="shared" si="8"/>
        <v>0</v>
      </c>
      <c r="K78" s="82">
        <f t="shared" si="9"/>
        <v>0</v>
      </c>
      <c r="L78" s="82">
        <f t="shared" si="10"/>
        <v>0</v>
      </c>
      <c r="M78" s="82">
        <f t="shared" si="11"/>
        <v>0</v>
      </c>
      <c r="N78" s="82">
        <f t="shared" si="12"/>
        <v>0</v>
      </c>
      <c r="O78" s="82">
        <f t="shared" si="13"/>
        <v>0</v>
      </c>
    </row>
    <row r="79" spans="1:19" x14ac:dyDescent="0.25">
      <c r="A79" s="119">
        <v>8</v>
      </c>
      <c r="B79" s="120" t="s">
        <v>143</v>
      </c>
      <c r="C79" s="121"/>
      <c r="D79" s="122"/>
      <c r="E79" s="100"/>
      <c r="F79" s="50"/>
      <c r="G79" s="80"/>
      <c r="H79" s="50"/>
      <c r="I79" s="81"/>
      <c r="J79" s="50"/>
      <c r="K79" s="80"/>
      <c r="L79" s="80"/>
      <c r="M79" s="80"/>
      <c r="N79" s="80"/>
      <c r="O79" s="80"/>
    </row>
    <row r="80" spans="1:19" s="177" customFormat="1" ht="26.4" x14ac:dyDescent="0.25">
      <c r="A80" s="189" t="s">
        <v>224</v>
      </c>
      <c r="B80" s="190" t="s">
        <v>148</v>
      </c>
      <c r="C80" s="191" t="s">
        <v>67</v>
      </c>
      <c r="D80" s="192">
        <v>3</v>
      </c>
      <c r="E80" s="175"/>
      <c r="F80" s="176"/>
      <c r="G80" s="82">
        <f t="shared" ref="G80:G90" si="14">ROUND(E80*F80,2)</f>
        <v>0</v>
      </c>
      <c r="H80" s="176"/>
      <c r="I80" s="82"/>
      <c r="J80" s="176">
        <f t="shared" ref="J80:J90" si="15">SUM(G80:I80)</f>
        <v>0</v>
      </c>
      <c r="K80" s="82">
        <f t="shared" ref="K80:K90" si="16">ROUND(D80*E80,2)</f>
        <v>0</v>
      </c>
      <c r="L80" s="82">
        <f t="shared" ref="L80:L90" si="17">ROUND(D80*G80,2)</f>
        <v>0</v>
      </c>
      <c r="M80" s="82">
        <f t="shared" ref="M80:M90" si="18">ROUND(D80*H80,2)</f>
        <v>0</v>
      </c>
      <c r="N80" s="82">
        <f t="shared" ref="N80:N90" si="19">ROUND(I80*D80,2)</f>
        <v>0</v>
      </c>
      <c r="O80" s="82">
        <f t="shared" ref="O80:O90" si="20">SUM(L80:N80)</f>
        <v>0</v>
      </c>
    </row>
    <row r="81" spans="1:15" s="177" customFormat="1" x14ac:dyDescent="0.25">
      <c r="A81" s="189" t="s">
        <v>225</v>
      </c>
      <c r="B81" s="190" t="s">
        <v>149</v>
      </c>
      <c r="C81" s="191" t="s">
        <v>67</v>
      </c>
      <c r="D81" s="192">
        <v>3</v>
      </c>
      <c r="E81" s="175"/>
      <c r="F81" s="176"/>
      <c r="G81" s="82">
        <f t="shared" si="14"/>
        <v>0</v>
      </c>
      <c r="H81" s="176"/>
      <c r="I81" s="82"/>
      <c r="J81" s="176">
        <f t="shared" si="15"/>
        <v>0</v>
      </c>
      <c r="K81" s="82">
        <f t="shared" si="16"/>
        <v>0</v>
      </c>
      <c r="L81" s="82">
        <f t="shared" si="17"/>
        <v>0</v>
      </c>
      <c r="M81" s="82">
        <f t="shared" si="18"/>
        <v>0</v>
      </c>
      <c r="N81" s="82">
        <f t="shared" si="19"/>
        <v>0</v>
      </c>
      <c r="O81" s="82">
        <f t="shared" si="20"/>
        <v>0</v>
      </c>
    </row>
    <row r="82" spans="1:15" s="177" customFormat="1" x14ac:dyDescent="0.25">
      <c r="A82" s="189" t="s">
        <v>226</v>
      </c>
      <c r="B82" s="190" t="s">
        <v>150</v>
      </c>
      <c r="C82" s="191" t="s">
        <v>67</v>
      </c>
      <c r="D82" s="192">
        <v>3</v>
      </c>
      <c r="E82" s="175"/>
      <c r="F82" s="176"/>
      <c r="G82" s="82">
        <f t="shared" si="14"/>
        <v>0</v>
      </c>
      <c r="H82" s="176"/>
      <c r="I82" s="82"/>
      <c r="J82" s="176">
        <f t="shared" si="15"/>
        <v>0</v>
      </c>
      <c r="K82" s="82">
        <f t="shared" si="16"/>
        <v>0</v>
      </c>
      <c r="L82" s="82">
        <f t="shared" si="17"/>
        <v>0</v>
      </c>
      <c r="M82" s="82">
        <f t="shared" si="18"/>
        <v>0</v>
      </c>
      <c r="N82" s="82">
        <f t="shared" si="19"/>
        <v>0</v>
      </c>
      <c r="O82" s="82">
        <f t="shared" si="20"/>
        <v>0</v>
      </c>
    </row>
    <row r="83" spans="1:15" s="177" customFormat="1" x14ac:dyDescent="0.25">
      <c r="A83" s="189" t="s">
        <v>227</v>
      </c>
      <c r="B83" s="190" t="s">
        <v>151</v>
      </c>
      <c r="C83" s="191" t="s">
        <v>67</v>
      </c>
      <c r="D83" s="192">
        <v>3</v>
      </c>
      <c r="E83" s="175"/>
      <c r="F83" s="176"/>
      <c r="G83" s="82">
        <f t="shared" si="14"/>
        <v>0</v>
      </c>
      <c r="H83" s="176"/>
      <c r="I83" s="82"/>
      <c r="J83" s="176">
        <f t="shared" si="15"/>
        <v>0</v>
      </c>
      <c r="K83" s="82">
        <f t="shared" si="16"/>
        <v>0</v>
      </c>
      <c r="L83" s="82">
        <f t="shared" si="17"/>
        <v>0</v>
      </c>
      <c r="M83" s="82">
        <f t="shared" si="18"/>
        <v>0</v>
      </c>
      <c r="N83" s="82">
        <f t="shared" si="19"/>
        <v>0</v>
      </c>
      <c r="O83" s="82">
        <f t="shared" si="20"/>
        <v>0</v>
      </c>
    </row>
    <row r="84" spans="1:15" s="177" customFormat="1" x14ac:dyDescent="0.25">
      <c r="A84" s="189" t="s">
        <v>228</v>
      </c>
      <c r="B84" s="190" t="s">
        <v>152</v>
      </c>
      <c r="C84" s="191" t="s">
        <v>67</v>
      </c>
      <c r="D84" s="192">
        <v>3</v>
      </c>
      <c r="E84" s="175"/>
      <c r="F84" s="176"/>
      <c r="G84" s="82">
        <f t="shared" si="14"/>
        <v>0</v>
      </c>
      <c r="H84" s="176"/>
      <c r="I84" s="82"/>
      <c r="J84" s="176">
        <f t="shared" si="15"/>
        <v>0</v>
      </c>
      <c r="K84" s="82">
        <f t="shared" si="16"/>
        <v>0</v>
      </c>
      <c r="L84" s="82">
        <f t="shared" si="17"/>
        <v>0</v>
      </c>
      <c r="M84" s="82">
        <f t="shared" si="18"/>
        <v>0</v>
      </c>
      <c r="N84" s="82">
        <f t="shared" si="19"/>
        <v>0</v>
      </c>
      <c r="O84" s="82">
        <f t="shared" si="20"/>
        <v>0</v>
      </c>
    </row>
    <row r="85" spans="1:15" s="177" customFormat="1" x14ac:dyDescent="0.25">
      <c r="A85" s="189" t="s">
        <v>229</v>
      </c>
      <c r="B85" s="190" t="s">
        <v>153</v>
      </c>
      <c r="C85" s="191" t="s">
        <v>67</v>
      </c>
      <c r="D85" s="192">
        <v>3</v>
      </c>
      <c r="E85" s="175"/>
      <c r="F85" s="176"/>
      <c r="G85" s="82">
        <f t="shared" si="14"/>
        <v>0</v>
      </c>
      <c r="H85" s="176"/>
      <c r="I85" s="82"/>
      <c r="J85" s="176">
        <f t="shared" si="15"/>
        <v>0</v>
      </c>
      <c r="K85" s="82">
        <f t="shared" si="16"/>
        <v>0</v>
      </c>
      <c r="L85" s="82">
        <f t="shared" si="17"/>
        <v>0</v>
      </c>
      <c r="M85" s="82">
        <f t="shared" si="18"/>
        <v>0</v>
      </c>
      <c r="N85" s="82">
        <f t="shared" si="19"/>
        <v>0</v>
      </c>
      <c r="O85" s="82">
        <f t="shared" si="20"/>
        <v>0</v>
      </c>
    </row>
    <row r="86" spans="1:15" s="177" customFormat="1" x14ac:dyDescent="0.25">
      <c r="A86" s="189" t="s">
        <v>230</v>
      </c>
      <c r="B86" s="190" t="s">
        <v>154</v>
      </c>
      <c r="C86" s="191" t="s">
        <v>67</v>
      </c>
      <c r="D86" s="192">
        <v>10</v>
      </c>
      <c r="E86" s="175"/>
      <c r="F86" s="176"/>
      <c r="G86" s="82">
        <f t="shared" si="14"/>
        <v>0</v>
      </c>
      <c r="H86" s="176"/>
      <c r="I86" s="82"/>
      <c r="J86" s="176">
        <f t="shared" si="15"/>
        <v>0</v>
      </c>
      <c r="K86" s="82">
        <f t="shared" si="16"/>
        <v>0</v>
      </c>
      <c r="L86" s="82">
        <f t="shared" si="17"/>
        <v>0</v>
      </c>
      <c r="M86" s="82">
        <f t="shared" si="18"/>
        <v>0</v>
      </c>
      <c r="N86" s="82">
        <f t="shared" si="19"/>
        <v>0</v>
      </c>
      <c r="O86" s="82">
        <f t="shared" si="20"/>
        <v>0</v>
      </c>
    </row>
    <row r="87" spans="1:15" s="177" customFormat="1" x14ac:dyDescent="0.25">
      <c r="A87" s="189" t="s">
        <v>231</v>
      </c>
      <c r="B87" s="190" t="s">
        <v>155</v>
      </c>
      <c r="C87" s="191" t="s">
        <v>67</v>
      </c>
      <c r="D87" s="192">
        <v>3</v>
      </c>
      <c r="E87" s="175"/>
      <c r="F87" s="176"/>
      <c r="G87" s="82">
        <f t="shared" si="14"/>
        <v>0</v>
      </c>
      <c r="H87" s="176"/>
      <c r="I87" s="82"/>
      <c r="J87" s="176">
        <f t="shared" si="15"/>
        <v>0</v>
      </c>
      <c r="K87" s="82">
        <f t="shared" si="16"/>
        <v>0</v>
      </c>
      <c r="L87" s="82">
        <f t="shared" si="17"/>
        <v>0</v>
      </c>
      <c r="M87" s="82">
        <f t="shared" si="18"/>
        <v>0</v>
      </c>
      <c r="N87" s="82">
        <f t="shared" si="19"/>
        <v>0</v>
      </c>
      <c r="O87" s="82">
        <f t="shared" si="20"/>
        <v>0</v>
      </c>
    </row>
    <row r="88" spans="1:15" x14ac:dyDescent="0.25">
      <c r="A88" s="119">
        <v>9</v>
      </c>
      <c r="B88" s="120" t="s">
        <v>131</v>
      </c>
      <c r="C88" s="121"/>
      <c r="D88" s="122"/>
      <c r="E88" s="100"/>
      <c r="F88" s="50"/>
      <c r="G88" s="80"/>
      <c r="H88" s="50"/>
      <c r="I88" s="81"/>
      <c r="J88" s="50"/>
      <c r="K88" s="80"/>
      <c r="L88" s="80"/>
      <c r="M88" s="80"/>
      <c r="N88" s="80"/>
      <c r="O88" s="80"/>
    </row>
    <row r="89" spans="1:15" s="177" customFormat="1" ht="26.4" x14ac:dyDescent="0.25">
      <c r="A89" s="189" t="s">
        <v>232</v>
      </c>
      <c r="B89" s="190" t="s">
        <v>142</v>
      </c>
      <c r="C89" s="191" t="s">
        <v>133</v>
      </c>
      <c r="D89" s="192">
        <v>1</v>
      </c>
      <c r="E89" s="175"/>
      <c r="F89" s="176"/>
      <c r="G89" s="82">
        <f t="shared" si="14"/>
        <v>0</v>
      </c>
      <c r="H89" s="176"/>
      <c r="I89" s="82"/>
      <c r="J89" s="176">
        <f t="shared" si="15"/>
        <v>0</v>
      </c>
      <c r="K89" s="82">
        <f t="shared" si="16"/>
        <v>0</v>
      </c>
      <c r="L89" s="82">
        <f t="shared" si="17"/>
        <v>0</v>
      </c>
      <c r="M89" s="82">
        <f t="shared" si="18"/>
        <v>0</v>
      </c>
      <c r="N89" s="82">
        <f t="shared" si="19"/>
        <v>0</v>
      </c>
      <c r="O89" s="82">
        <f t="shared" si="20"/>
        <v>0</v>
      </c>
    </row>
    <row r="90" spans="1:15" s="177" customFormat="1" x14ac:dyDescent="0.25">
      <c r="A90" s="189" t="s">
        <v>234</v>
      </c>
      <c r="B90" s="190" t="s">
        <v>233</v>
      </c>
      <c r="C90" s="191" t="s">
        <v>133</v>
      </c>
      <c r="D90" s="192">
        <v>1</v>
      </c>
      <c r="E90" s="175"/>
      <c r="F90" s="176"/>
      <c r="G90" s="82">
        <f t="shared" si="14"/>
        <v>0</v>
      </c>
      <c r="H90" s="176"/>
      <c r="I90" s="82"/>
      <c r="J90" s="176">
        <f t="shared" si="15"/>
        <v>0</v>
      </c>
      <c r="K90" s="82">
        <f t="shared" si="16"/>
        <v>0</v>
      </c>
      <c r="L90" s="82">
        <f t="shared" si="17"/>
        <v>0</v>
      </c>
      <c r="M90" s="82">
        <f t="shared" si="18"/>
        <v>0</v>
      </c>
      <c r="N90" s="82">
        <f t="shared" si="19"/>
        <v>0</v>
      </c>
      <c r="O90" s="82">
        <f t="shared" si="20"/>
        <v>0</v>
      </c>
    </row>
    <row r="91" spans="1:15" s="32" customFormat="1" x14ac:dyDescent="0.25">
      <c r="A91" s="123"/>
      <c r="B91" s="124"/>
      <c r="C91" s="125"/>
      <c r="D91" s="123"/>
      <c r="E91" s="35"/>
      <c r="F91" s="36"/>
      <c r="G91" s="37"/>
      <c r="H91" s="37"/>
      <c r="I91" s="38"/>
      <c r="J91" s="37"/>
      <c r="K91" s="38"/>
      <c r="L91" s="37"/>
      <c r="M91" s="38"/>
      <c r="N91" s="37"/>
      <c r="O91" s="51"/>
    </row>
    <row r="92" spans="1:15" x14ac:dyDescent="0.25">
      <c r="J92" s="14" t="s">
        <v>41</v>
      </c>
      <c r="K92" s="39">
        <f t="shared" ref="K92:M92" si="21">SUM(K12:K91)</f>
        <v>0</v>
      </c>
      <c r="L92" s="39">
        <f t="shared" si="21"/>
        <v>0</v>
      </c>
      <c r="M92" s="39">
        <f t="shared" si="21"/>
        <v>0</v>
      </c>
      <c r="N92" s="39">
        <f>SUM(N12:N91)</f>
        <v>0</v>
      </c>
      <c r="O92" s="40">
        <f>L92+M92+N92</f>
        <v>0</v>
      </c>
    </row>
    <row r="93" spans="1:15" x14ac:dyDescent="0.25">
      <c r="J93" s="14"/>
      <c r="K93" s="52"/>
      <c r="L93" s="52"/>
      <c r="M93" s="52"/>
      <c r="N93" s="52"/>
      <c r="O93" s="53"/>
    </row>
    <row r="94" spans="1:15" x14ac:dyDescent="0.25">
      <c r="B94" s="41" t="s">
        <v>20</v>
      </c>
      <c r="D94" s="109"/>
      <c r="E94" s="110"/>
      <c r="F94" s="110"/>
      <c r="G94" s="110"/>
    </row>
    <row r="95" spans="1:15" x14ac:dyDescent="0.25">
      <c r="D95" s="110"/>
      <c r="E95" s="110"/>
      <c r="F95" s="110"/>
      <c r="G95" s="110"/>
    </row>
    <row r="96" spans="1:15" x14ac:dyDescent="0.25">
      <c r="B96" s="41" t="s">
        <v>40</v>
      </c>
      <c r="D96" s="110"/>
      <c r="E96" s="110"/>
      <c r="F96" s="110"/>
      <c r="G96" s="110"/>
    </row>
    <row r="97" spans="1:16" x14ac:dyDescent="0.25">
      <c r="D97" s="110"/>
      <c r="E97" s="110"/>
      <c r="F97" s="110"/>
      <c r="G97" s="110"/>
    </row>
    <row r="98" spans="1:16" x14ac:dyDescent="0.25">
      <c r="B98" s="109" t="s">
        <v>240</v>
      </c>
    </row>
    <row r="99" spans="1:16" x14ac:dyDescent="0.25">
      <c r="B99" s="109"/>
    </row>
    <row r="100" spans="1:16" ht="81.599999999999994" customHeight="1" x14ac:dyDescent="0.25">
      <c r="A100" s="148" t="s">
        <v>239</v>
      </c>
      <c r="B100" s="148"/>
      <c r="C100" s="148"/>
      <c r="D100" s="148"/>
      <c r="E100" s="148"/>
      <c r="F100" s="148"/>
      <c r="G100" s="148"/>
      <c r="H100" s="148"/>
      <c r="I100" s="148"/>
      <c r="J100" s="148"/>
      <c r="K100" s="148"/>
      <c r="L100" s="148"/>
      <c r="M100" s="148"/>
      <c r="N100" s="148"/>
      <c r="O100" s="148"/>
      <c r="P100" s="148"/>
    </row>
  </sheetData>
  <mergeCells count="12">
    <mergeCell ref="A100:P100"/>
    <mergeCell ref="I7:M7"/>
    <mergeCell ref="C3:O3"/>
    <mergeCell ref="C4:O4"/>
    <mergeCell ref="A9:A10"/>
    <mergeCell ref="B9:B10"/>
    <mergeCell ref="C9:C10"/>
    <mergeCell ref="D9:D10"/>
    <mergeCell ref="E9:J9"/>
    <mergeCell ref="K9:O9"/>
    <mergeCell ref="N7:O7"/>
    <mergeCell ref="A8:B8"/>
  </mergeCells>
  <phoneticPr fontId="15"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0DE8-C1B1-4B9B-A035-75B049BC2CEA}">
  <dimension ref="A1:P36"/>
  <sheetViews>
    <sheetView topLeftCell="A13" zoomScaleNormal="100" workbookViewId="0">
      <selection activeCell="S24" sqref="S24"/>
    </sheetView>
  </sheetViews>
  <sheetFormatPr defaultColWidth="9.109375" defaultRowHeight="13.2" x14ac:dyDescent="0.25"/>
  <cols>
    <col min="1" max="1" width="5.6640625" style="3" customWidth="1"/>
    <col min="2" max="2" width="41" style="1" customWidth="1"/>
    <col min="3" max="3" width="6" style="2" customWidth="1"/>
    <col min="4" max="4" width="6.88671875" style="3" customWidth="1"/>
    <col min="5" max="5" width="6.33203125" style="3" customWidth="1"/>
    <col min="6" max="6" width="6.5546875" style="4" customWidth="1"/>
    <col min="7" max="7" width="6.44140625" style="5" customWidth="1"/>
    <col min="8" max="8" width="8" style="5" customWidth="1"/>
    <col min="9" max="9" width="6.33203125" style="5" customWidth="1"/>
    <col min="10" max="10" width="7.6640625" style="5" customWidth="1"/>
    <col min="11" max="14" width="8.44140625" style="5" customWidth="1"/>
    <col min="15" max="15" width="9.44140625" style="6" customWidth="1"/>
    <col min="16" max="16384" width="9.109375" style="6"/>
  </cols>
  <sheetData>
    <row r="1" spans="1:16" x14ac:dyDescent="0.25">
      <c r="A1" s="89"/>
      <c r="B1" s="90"/>
      <c r="C1" s="91" t="s">
        <v>172</v>
      </c>
      <c r="D1" s="89"/>
      <c r="E1" s="89"/>
      <c r="F1" s="91"/>
      <c r="G1" s="92"/>
      <c r="H1" s="92"/>
      <c r="I1" s="92"/>
      <c r="J1" s="92"/>
      <c r="K1" s="92"/>
      <c r="L1" s="92"/>
      <c r="M1" s="92"/>
      <c r="N1" s="92"/>
      <c r="O1" s="93"/>
    </row>
    <row r="2" spans="1:16" x14ac:dyDescent="0.25">
      <c r="A2" s="89"/>
      <c r="B2" s="90"/>
      <c r="C2" s="94" t="str">
        <f>KOPS!C14</f>
        <v>TERITORIJAS LABIEKĀRTOJUMS</v>
      </c>
      <c r="D2" s="89"/>
      <c r="E2" s="89"/>
      <c r="F2" s="91"/>
      <c r="G2" s="92"/>
      <c r="H2" s="92"/>
      <c r="I2" s="92"/>
      <c r="J2" s="92"/>
      <c r="K2" s="92"/>
      <c r="L2" s="92"/>
      <c r="M2" s="92"/>
      <c r="N2" s="92"/>
      <c r="O2" s="93"/>
    </row>
    <row r="3" spans="1:16" ht="30" customHeight="1" x14ac:dyDescent="0.25">
      <c r="A3" s="43" t="s">
        <v>1</v>
      </c>
      <c r="B3" s="44"/>
      <c r="C3" s="156" t="str">
        <f>KOPS!D2</f>
        <v>BIOLOĢISKĀS ATTĪRĪŠANAS STACIJAS "DAUGAVGRĪVA" OBJEKTA 04B02 NOŽOGOJUMA IZBŪVES PROJEKTS</v>
      </c>
      <c r="D3" s="156"/>
      <c r="E3" s="156"/>
      <c r="F3" s="156"/>
      <c r="G3" s="156"/>
      <c r="H3" s="156"/>
      <c r="I3" s="156"/>
      <c r="J3" s="156"/>
      <c r="K3" s="156"/>
      <c r="L3" s="156"/>
      <c r="M3" s="156"/>
      <c r="N3" s="156"/>
      <c r="O3" s="156"/>
    </row>
    <row r="4" spans="1:16" ht="30.75" customHeight="1" x14ac:dyDescent="0.25">
      <c r="A4" s="43" t="s">
        <v>2</v>
      </c>
      <c r="B4" s="44"/>
      <c r="C4" s="145" t="str">
        <f>KOPS!D3</f>
        <v>BIOLOĢISKĀS ATTĪRĪŠANAS STACIJAS "DAUGAVGRĪVA" OBJEKTA 04B02 NOŽOGOJUMA IZBŪVES PROJEKTS</v>
      </c>
      <c r="D4" s="145"/>
      <c r="E4" s="145"/>
      <c r="F4" s="145"/>
      <c r="G4" s="145"/>
      <c r="H4" s="145"/>
      <c r="I4" s="145"/>
      <c r="J4" s="145"/>
      <c r="K4" s="145"/>
      <c r="L4" s="145"/>
      <c r="M4" s="145"/>
      <c r="N4" s="145"/>
      <c r="O4" s="145"/>
    </row>
    <row r="5" spans="1:16" ht="13.8" x14ac:dyDescent="0.25">
      <c r="A5" s="43" t="s">
        <v>3</v>
      </c>
      <c r="B5" s="44"/>
      <c r="C5" s="54" t="str">
        <f>KOPS!D4</f>
        <v>SIA "RĪGAS ŪDENS" BAS "DAUGAVGRĪVA" DZINTARA IELĀ 60, RĪGĀ, LV-1016</v>
      </c>
      <c r="D5" s="45"/>
      <c r="E5" s="45"/>
      <c r="F5" s="46"/>
      <c r="G5" s="47"/>
      <c r="H5" s="47"/>
      <c r="I5" s="47"/>
      <c r="J5" s="47"/>
      <c r="K5" s="47"/>
      <c r="L5" s="47"/>
      <c r="M5" s="47"/>
      <c r="N5" s="47"/>
      <c r="O5" s="48"/>
    </row>
    <row r="6" spans="1:16" ht="13.8" x14ac:dyDescent="0.25">
      <c r="A6" s="43" t="s">
        <v>4</v>
      </c>
      <c r="B6" s="44"/>
      <c r="C6" s="85" t="str">
        <f>KOPS!D5</f>
        <v>PR-01/12/21</v>
      </c>
      <c r="D6" s="45"/>
      <c r="E6" s="45"/>
      <c r="F6" s="46"/>
      <c r="G6" s="47"/>
      <c r="H6" s="47"/>
      <c r="I6" s="47"/>
      <c r="J6" s="47"/>
      <c r="K6" s="47"/>
      <c r="L6" s="47"/>
      <c r="M6" s="47"/>
      <c r="N6" s="47"/>
      <c r="O6" s="48"/>
    </row>
    <row r="7" spans="1:16" ht="14.4" x14ac:dyDescent="0.25">
      <c r="A7" s="43" t="s">
        <v>73</v>
      </c>
      <c r="B7" s="44"/>
      <c r="C7" s="49"/>
      <c r="D7" s="45"/>
      <c r="E7" s="45"/>
      <c r="F7" s="46"/>
      <c r="G7" s="47"/>
      <c r="H7" s="47"/>
      <c r="I7" s="165" t="s">
        <v>28</v>
      </c>
      <c r="J7" s="166"/>
      <c r="K7" s="166"/>
      <c r="L7" s="166"/>
      <c r="M7" s="166"/>
      <c r="N7" s="169">
        <f>O28</f>
        <v>0</v>
      </c>
      <c r="O7" s="170"/>
    </row>
    <row r="8" spans="1:16" ht="13.8" x14ac:dyDescent="0.25">
      <c r="A8" s="10" t="str">
        <f>KOPT!A5</f>
        <v xml:space="preserve">Tāme sastādīta: </v>
      </c>
      <c r="B8" s="44"/>
      <c r="C8" s="84" t="s">
        <v>236</v>
      </c>
      <c r="D8" s="45"/>
      <c r="E8" s="45"/>
      <c r="F8" s="46"/>
      <c r="G8" s="47"/>
      <c r="H8" s="47"/>
      <c r="I8" s="47"/>
      <c r="J8" s="47"/>
      <c r="K8" s="47"/>
      <c r="L8" s="47"/>
      <c r="M8" s="47"/>
      <c r="N8" s="47"/>
      <c r="O8" s="48"/>
    </row>
    <row r="9" spans="1:16" ht="20.25" customHeight="1" x14ac:dyDescent="0.25">
      <c r="A9" s="137" t="s">
        <v>5</v>
      </c>
      <c r="B9" s="161" t="s">
        <v>38</v>
      </c>
      <c r="C9" s="159" t="s">
        <v>6</v>
      </c>
      <c r="D9" s="137" t="s">
        <v>7</v>
      </c>
      <c r="E9" s="154" t="s">
        <v>8</v>
      </c>
      <c r="F9" s="154"/>
      <c r="G9" s="154"/>
      <c r="H9" s="154"/>
      <c r="I9" s="154"/>
      <c r="J9" s="158"/>
      <c r="K9" s="157" t="s">
        <v>11</v>
      </c>
      <c r="L9" s="154"/>
      <c r="M9" s="154"/>
      <c r="N9" s="154"/>
      <c r="O9" s="158"/>
      <c r="P9" s="9"/>
    </row>
    <row r="10" spans="1:16" ht="78.75" customHeight="1" x14ac:dyDescent="0.25">
      <c r="A10" s="138"/>
      <c r="B10" s="162"/>
      <c r="C10" s="160"/>
      <c r="D10" s="138"/>
      <c r="E10" s="7" t="s">
        <v>9</v>
      </c>
      <c r="F10" s="7" t="s">
        <v>29</v>
      </c>
      <c r="G10" s="8" t="s">
        <v>30</v>
      </c>
      <c r="H10" s="8" t="s">
        <v>36</v>
      </c>
      <c r="I10" s="8" t="s">
        <v>31</v>
      </c>
      <c r="J10" s="8" t="s">
        <v>32</v>
      </c>
      <c r="K10" s="8" t="s">
        <v>10</v>
      </c>
      <c r="L10" s="8" t="s">
        <v>30</v>
      </c>
      <c r="M10" s="8" t="s">
        <v>36</v>
      </c>
      <c r="N10" s="8" t="s">
        <v>31</v>
      </c>
      <c r="O10" s="8" t="s">
        <v>33</v>
      </c>
    </row>
    <row r="11" spans="1:16" x14ac:dyDescent="0.25">
      <c r="A11" s="16"/>
      <c r="B11" s="27"/>
      <c r="C11" s="28"/>
      <c r="D11" s="24"/>
      <c r="E11" s="29"/>
      <c r="F11" s="25"/>
      <c r="G11" s="26"/>
      <c r="H11" s="26"/>
      <c r="I11" s="30"/>
      <c r="J11" s="26"/>
      <c r="K11" s="30"/>
      <c r="L11" s="26"/>
      <c r="M11" s="30"/>
      <c r="N11" s="26"/>
      <c r="O11" s="31"/>
    </row>
    <row r="12" spans="1:16" s="9" customFormat="1" x14ac:dyDescent="0.25">
      <c r="A12" s="56">
        <v>1</v>
      </c>
      <c r="B12" s="86" t="s">
        <v>77</v>
      </c>
      <c r="C12" s="58"/>
      <c r="D12" s="59"/>
      <c r="E12" s="79"/>
      <c r="F12" s="50"/>
      <c r="G12" s="80"/>
      <c r="H12" s="81"/>
      <c r="I12" s="82"/>
      <c r="J12" s="81"/>
      <c r="K12" s="83"/>
      <c r="L12" s="50"/>
      <c r="M12" s="50"/>
      <c r="N12" s="50"/>
      <c r="O12" s="50"/>
    </row>
    <row r="13" spans="1:16" s="9" customFormat="1" ht="26.4" x14ac:dyDescent="0.25">
      <c r="A13" s="56" t="s">
        <v>83</v>
      </c>
      <c r="B13" s="57" t="s">
        <v>82</v>
      </c>
      <c r="C13" s="78" t="s">
        <v>46</v>
      </c>
      <c r="D13" s="59">
        <f>D16*0.3</f>
        <v>9.6</v>
      </c>
      <c r="E13" s="100"/>
      <c r="F13" s="50"/>
      <c r="G13" s="80">
        <f t="shared" ref="G13:G26" si="0">ROUND(E13*F13,2)</f>
        <v>0</v>
      </c>
      <c r="H13" s="50"/>
      <c r="I13" s="81"/>
      <c r="J13" s="50">
        <f t="shared" ref="J13:J26" si="1">SUM(G13:I13)</f>
        <v>0</v>
      </c>
      <c r="K13" s="80">
        <f t="shared" ref="K13:K26" si="2">ROUND(D13*E13,2)</f>
        <v>0</v>
      </c>
      <c r="L13" s="80">
        <f t="shared" ref="L13:L26" si="3">ROUND(D13*G13,2)</f>
        <v>0</v>
      </c>
      <c r="M13" s="80">
        <f t="shared" ref="M13:M26" si="4">ROUND(D13*H13,2)</f>
        <v>0</v>
      </c>
      <c r="N13" s="80">
        <f t="shared" ref="N13" si="5">ROUND(I13*D13,2)</f>
        <v>0</v>
      </c>
      <c r="O13" s="80">
        <f t="shared" ref="O13" si="6">SUM(L13:N13)</f>
        <v>0</v>
      </c>
    </row>
    <row r="14" spans="1:16" s="9" customFormat="1" ht="26.4" x14ac:dyDescent="0.25">
      <c r="A14" s="56" t="s">
        <v>87</v>
      </c>
      <c r="B14" s="57" t="s">
        <v>84</v>
      </c>
      <c r="C14" s="78" t="s">
        <v>46</v>
      </c>
      <c r="D14" s="59">
        <f>D15*0.15</f>
        <v>4.8</v>
      </c>
      <c r="E14" s="100"/>
      <c r="F14" s="50"/>
      <c r="G14" s="80">
        <f t="shared" si="0"/>
        <v>0</v>
      </c>
      <c r="H14" s="50"/>
      <c r="I14" s="81"/>
      <c r="J14" s="50">
        <f t="shared" si="1"/>
        <v>0</v>
      </c>
      <c r="K14" s="80">
        <f t="shared" si="2"/>
        <v>0</v>
      </c>
      <c r="L14" s="80">
        <f t="shared" si="3"/>
        <v>0</v>
      </c>
      <c r="M14" s="80">
        <f t="shared" si="4"/>
        <v>0</v>
      </c>
      <c r="N14" s="80">
        <f t="shared" ref="N14:N26" si="7">ROUND(I14*D14,2)</f>
        <v>0</v>
      </c>
      <c r="O14" s="80">
        <f t="shared" ref="O14:O26" si="8">SUM(L14:N14)</f>
        <v>0</v>
      </c>
    </row>
    <row r="15" spans="1:16" ht="15.6" x14ac:dyDescent="0.25">
      <c r="A15" s="56" t="s">
        <v>88</v>
      </c>
      <c r="B15" s="22" t="s">
        <v>85</v>
      </c>
      <c r="C15" s="78" t="s">
        <v>45</v>
      </c>
      <c r="D15" s="77">
        <f>D16</f>
        <v>32</v>
      </c>
      <c r="E15" s="100"/>
      <c r="F15" s="50"/>
      <c r="G15" s="80">
        <f t="shared" si="0"/>
        <v>0</v>
      </c>
      <c r="H15" s="50"/>
      <c r="I15" s="81"/>
      <c r="J15" s="50">
        <f t="shared" si="1"/>
        <v>0</v>
      </c>
      <c r="K15" s="80">
        <f t="shared" si="2"/>
        <v>0</v>
      </c>
      <c r="L15" s="80">
        <f t="shared" si="3"/>
        <v>0</v>
      </c>
      <c r="M15" s="80">
        <f t="shared" si="4"/>
        <v>0</v>
      </c>
      <c r="N15" s="80">
        <f t="shared" si="7"/>
        <v>0</v>
      </c>
      <c r="O15" s="80">
        <f t="shared" si="8"/>
        <v>0</v>
      </c>
    </row>
    <row r="16" spans="1:16" ht="15.6" x14ac:dyDescent="0.25">
      <c r="A16" s="56" t="s">
        <v>89</v>
      </c>
      <c r="B16" s="22" t="s">
        <v>86</v>
      </c>
      <c r="C16" s="78" t="s">
        <v>45</v>
      </c>
      <c r="D16" s="77">
        <v>32</v>
      </c>
      <c r="E16" s="100"/>
      <c r="F16" s="50"/>
      <c r="G16" s="80">
        <f t="shared" si="0"/>
        <v>0</v>
      </c>
      <c r="H16" s="50"/>
      <c r="I16" s="81"/>
      <c r="J16" s="50">
        <f t="shared" si="1"/>
        <v>0</v>
      </c>
      <c r="K16" s="80">
        <f t="shared" si="2"/>
        <v>0</v>
      </c>
      <c r="L16" s="80">
        <f t="shared" si="3"/>
        <v>0</v>
      </c>
      <c r="M16" s="80">
        <f t="shared" si="4"/>
        <v>0</v>
      </c>
      <c r="N16" s="80">
        <f t="shared" si="7"/>
        <v>0</v>
      </c>
      <c r="O16" s="80">
        <f t="shared" si="8"/>
        <v>0</v>
      </c>
    </row>
    <row r="17" spans="1:15" x14ac:dyDescent="0.25">
      <c r="A17" s="56">
        <v>2</v>
      </c>
      <c r="B17" s="87" t="s">
        <v>78</v>
      </c>
      <c r="C17" s="58"/>
      <c r="D17" s="77"/>
      <c r="E17" s="100"/>
      <c r="F17" s="50"/>
      <c r="G17" s="80"/>
      <c r="H17" s="50"/>
      <c r="I17" s="81"/>
      <c r="J17" s="50"/>
      <c r="K17" s="80"/>
      <c r="L17" s="80"/>
      <c r="M17" s="80"/>
      <c r="N17" s="80"/>
      <c r="O17" s="80"/>
    </row>
    <row r="18" spans="1:15" ht="39.6" x14ac:dyDescent="0.25">
      <c r="A18" s="56" t="s">
        <v>44</v>
      </c>
      <c r="B18" s="22" t="s">
        <v>90</v>
      </c>
      <c r="C18" s="78" t="s">
        <v>46</v>
      </c>
      <c r="D18" s="77">
        <f>D21*0.2</f>
        <v>3.35</v>
      </c>
      <c r="E18" s="100"/>
      <c r="F18" s="50"/>
      <c r="G18" s="80">
        <f t="shared" si="0"/>
        <v>0</v>
      </c>
      <c r="H18" s="50"/>
      <c r="I18" s="81"/>
      <c r="J18" s="50">
        <f t="shared" si="1"/>
        <v>0</v>
      </c>
      <c r="K18" s="80">
        <f t="shared" si="2"/>
        <v>0</v>
      </c>
      <c r="L18" s="80">
        <f t="shared" si="3"/>
        <v>0</v>
      </c>
      <c r="M18" s="80">
        <f t="shared" si="4"/>
        <v>0</v>
      </c>
      <c r="N18" s="80">
        <f t="shared" si="7"/>
        <v>0</v>
      </c>
      <c r="O18" s="80">
        <f t="shared" si="8"/>
        <v>0</v>
      </c>
    </row>
    <row r="19" spans="1:15" ht="26.4" x14ac:dyDescent="0.25">
      <c r="A19" s="56" t="s">
        <v>47</v>
      </c>
      <c r="B19" s="22" t="s">
        <v>91</v>
      </c>
      <c r="C19" s="78" t="s">
        <v>46</v>
      </c>
      <c r="D19" s="77">
        <f>D21*0.12</f>
        <v>2.0099999999999998</v>
      </c>
      <c r="E19" s="100"/>
      <c r="F19" s="50"/>
      <c r="G19" s="80">
        <f t="shared" si="0"/>
        <v>0</v>
      </c>
      <c r="H19" s="50"/>
      <c r="I19" s="81"/>
      <c r="J19" s="50">
        <f t="shared" si="1"/>
        <v>0</v>
      </c>
      <c r="K19" s="80">
        <f t="shared" si="2"/>
        <v>0</v>
      </c>
      <c r="L19" s="80">
        <f t="shared" si="3"/>
        <v>0</v>
      </c>
      <c r="M19" s="80">
        <f t="shared" si="4"/>
        <v>0</v>
      </c>
      <c r="N19" s="80">
        <f t="shared" si="7"/>
        <v>0</v>
      </c>
      <c r="O19" s="80">
        <f t="shared" si="8"/>
        <v>0</v>
      </c>
    </row>
    <row r="20" spans="1:15" ht="15.6" x14ac:dyDescent="0.25">
      <c r="A20" s="56" t="s">
        <v>48</v>
      </c>
      <c r="B20" s="22" t="s">
        <v>92</v>
      </c>
      <c r="C20" s="78" t="s">
        <v>45</v>
      </c>
      <c r="D20" s="77">
        <f>D21</f>
        <v>16.75</v>
      </c>
      <c r="E20" s="100"/>
      <c r="F20" s="50"/>
      <c r="G20" s="80">
        <f t="shared" si="0"/>
        <v>0</v>
      </c>
      <c r="H20" s="50"/>
      <c r="I20" s="81"/>
      <c r="J20" s="50">
        <f t="shared" si="1"/>
        <v>0</v>
      </c>
      <c r="K20" s="80">
        <f t="shared" si="2"/>
        <v>0</v>
      </c>
      <c r="L20" s="80">
        <f t="shared" si="3"/>
        <v>0</v>
      </c>
      <c r="M20" s="80">
        <f t="shared" si="4"/>
        <v>0</v>
      </c>
      <c r="N20" s="80">
        <f t="shared" si="7"/>
        <v>0</v>
      </c>
      <c r="O20" s="80">
        <f t="shared" si="8"/>
        <v>0</v>
      </c>
    </row>
    <row r="21" spans="1:15" ht="15.6" x14ac:dyDescent="0.25">
      <c r="A21" s="56" t="s">
        <v>49</v>
      </c>
      <c r="B21" s="22" t="s">
        <v>93</v>
      </c>
      <c r="C21" s="78" t="s">
        <v>45</v>
      </c>
      <c r="D21" s="106">
        <v>16.75</v>
      </c>
      <c r="E21" s="100"/>
      <c r="F21" s="50"/>
      <c r="G21" s="80">
        <f t="shared" si="0"/>
        <v>0</v>
      </c>
      <c r="H21" s="50"/>
      <c r="I21" s="81"/>
      <c r="J21" s="50">
        <f t="shared" si="1"/>
        <v>0</v>
      </c>
      <c r="K21" s="80">
        <f t="shared" si="2"/>
        <v>0</v>
      </c>
      <c r="L21" s="80">
        <f t="shared" si="3"/>
        <v>0</v>
      </c>
      <c r="M21" s="80">
        <f t="shared" si="4"/>
        <v>0</v>
      </c>
      <c r="N21" s="80">
        <f t="shared" si="7"/>
        <v>0</v>
      </c>
      <c r="O21" s="80">
        <f t="shared" si="8"/>
        <v>0</v>
      </c>
    </row>
    <row r="22" spans="1:15" x14ac:dyDescent="0.25">
      <c r="A22" s="56">
        <v>3</v>
      </c>
      <c r="B22" s="99" t="s">
        <v>94</v>
      </c>
      <c r="C22" s="78"/>
      <c r="D22" s="107"/>
      <c r="E22" s="100"/>
      <c r="F22" s="50"/>
      <c r="G22" s="80"/>
      <c r="H22" s="50"/>
      <c r="I22" s="81"/>
      <c r="J22" s="50"/>
      <c r="K22" s="80"/>
      <c r="L22" s="80"/>
      <c r="M22" s="80"/>
      <c r="N22" s="80"/>
      <c r="O22" s="80"/>
    </row>
    <row r="23" spans="1:15" ht="15.6" x14ac:dyDescent="0.25">
      <c r="A23" s="56" t="s">
        <v>95</v>
      </c>
      <c r="B23" s="88" t="s">
        <v>100</v>
      </c>
      <c r="C23" s="78" t="s">
        <v>46</v>
      </c>
      <c r="D23" s="107">
        <v>105</v>
      </c>
      <c r="E23" s="100"/>
      <c r="F23" s="50"/>
      <c r="G23" s="80">
        <f t="shared" si="0"/>
        <v>0</v>
      </c>
      <c r="H23" s="50"/>
      <c r="I23" s="81"/>
      <c r="J23" s="50">
        <f t="shared" si="1"/>
        <v>0</v>
      </c>
      <c r="K23" s="80">
        <f t="shared" si="2"/>
        <v>0</v>
      </c>
      <c r="L23" s="80">
        <f t="shared" si="3"/>
        <v>0</v>
      </c>
      <c r="M23" s="80">
        <f t="shared" si="4"/>
        <v>0</v>
      </c>
      <c r="N23" s="80">
        <f t="shared" si="7"/>
        <v>0</v>
      </c>
      <c r="O23" s="80">
        <f t="shared" si="8"/>
        <v>0</v>
      </c>
    </row>
    <row r="24" spans="1:15" x14ac:dyDescent="0.25">
      <c r="A24" s="56">
        <v>4</v>
      </c>
      <c r="B24" s="99" t="s">
        <v>79</v>
      </c>
      <c r="C24" s="78"/>
      <c r="D24" s="107"/>
      <c r="E24" s="100"/>
      <c r="F24" s="50"/>
      <c r="G24" s="80"/>
      <c r="H24" s="50"/>
      <c r="I24" s="81"/>
      <c r="J24" s="50"/>
      <c r="K24" s="80"/>
      <c r="L24" s="80"/>
      <c r="M24" s="80"/>
      <c r="N24" s="80"/>
      <c r="O24" s="80"/>
    </row>
    <row r="25" spans="1:15" ht="26.4" x14ac:dyDescent="0.25">
      <c r="A25" s="56" t="s">
        <v>101</v>
      </c>
      <c r="B25" s="88" t="s">
        <v>80</v>
      </c>
      <c r="C25" s="78" t="s">
        <v>69</v>
      </c>
      <c r="D25" s="107">
        <v>33</v>
      </c>
      <c r="E25" s="100"/>
      <c r="F25" s="50"/>
      <c r="G25" s="80">
        <f t="shared" si="0"/>
        <v>0</v>
      </c>
      <c r="H25" s="50"/>
      <c r="I25" s="81"/>
      <c r="J25" s="50">
        <f t="shared" si="1"/>
        <v>0</v>
      </c>
      <c r="K25" s="80">
        <f t="shared" si="2"/>
        <v>0</v>
      </c>
      <c r="L25" s="80">
        <f t="shared" si="3"/>
        <v>0</v>
      </c>
      <c r="M25" s="80">
        <f t="shared" si="4"/>
        <v>0</v>
      </c>
      <c r="N25" s="80">
        <f t="shared" si="7"/>
        <v>0</v>
      </c>
      <c r="O25" s="80">
        <f t="shared" si="8"/>
        <v>0</v>
      </c>
    </row>
    <row r="26" spans="1:15" ht="26.4" x14ac:dyDescent="0.25">
      <c r="A26" s="56" t="s">
        <v>102</v>
      </c>
      <c r="B26" s="88" t="s">
        <v>81</v>
      </c>
      <c r="C26" s="78" t="s">
        <v>69</v>
      </c>
      <c r="D26" s="107">
        <v>32</v>
      </c>
      <c r="E26" s="100"/>
      <c r="F26" s="50"/>
      <c r="G26" s="80">
        <f t="shared" si="0"/>
        <v>0</v>
      </c>
      <c r="H26" s="50"/>
      <c r="I26" s="81"/>
      <c r="J26" s="50">
        <f t="shared" si="1"/>
        <v>0</v>
      </c>
      <c r="K26" s="80">
        <f t="shared" si="2"/>
        <v>0</v>
      </c>
      <c r="L26" s="80">
        <f t="shared" si="3"/>
        <v>0</v>
      </c>
      <c r="M26" s="80">
        <f t="shared" si="4"/>
        <v>0</v>
      </c>
      <c r="N26" s="80">
        <f t="shared" si="7"/>
        <v>0</v>
      </c>
      <c r="O26" s="80">
        <f t="shared" si="8"/>
        <v>0</v>
      </c>
    </row>
    <row r="27" spans="1:15" s="32" customFormat="1" x14ac:dyDescent="0.25">
      <c r="A27" s="33"/>
      <c r="B27" s="23"/>
      <c r="C27" s="34"/>
      <c r="D27" s="33"/>
      <c r="E27" s="35"/>
      <c r="F27" s="36"/>
      <c r="G27" s="37"/>
      <c r="H27" s="37"/>
      <c r="I27" s="38"/>
      <c r="J27" s="37"/>
      <c r="K27" s="38"/>
      <c r="L27" s="37"/>
      <c r="M27" s="38"/>
      <c r="N27" s="37"/>
      <c r="O27" s="51"/>
    </row>
    <row r="28" spans="1:15" x14ac:dyDescent="0.25">
      <c r="J28" s="14" t="s">
        <v>41</v>
      </c>
      <c r="K28" s="39">
        <f>SUM(K12:K27)</f>
        <v>0</v>
      </c>
      <c r="L28" s="39">
        <f>SUM(L12:L27)</f>
        <v>0</v>
      </c>
      <c r="M28" s="39">
        <f>SUM(M12:M27)</f>
        <v>0</v>
      </c>
      <c r="N28" s="39">
        <f>SUM(N12:N27)</f>
        <v>0</v>
      </c>
      <c r="O28" s="40">
        <f>SUM(O12:O27)</f>
        <v>0</v>
      </c>
    </row>
    <row r="29" spans="1:15" x14ac:dyDescent="0.25">
      <c r="J29" s="14"/>
      <c r="K29" s="52"/>
      <c r="L29" s="52"/>
      <c r="M29" s="52"/>
      <c r="N29" s="52"/>
      <c r="O29" s="53"/>
    </row>
    <row r="30" spans="1:15" x14ac:dyDescent="0.25">
      <c r="B30" s="41" t="s">
        <v>20</v>
      </c>
      <c r="D30" s="109"/>
      <c r="E30" s="110"/>
      <c r="F30" s="110"/>
      <c r="G30" s="110"/>
    </row>
    <row r="31" spans="1:15" x14ac:dyDescent="0.25">
      <c r="D31" s="109"/>
      <c r="E31" s="110"/>
      <c r="F31" s="110"/>
      <c r="G31" s="110"/>
    </row>
    <row r="32" spans="1:15" x14ac:dyDescent="0.25">
      <c r="B32" s="41" t="s">
        <v>40</v>
      </c>
      <c r="D32" s="109"/>
      <c r="E32" s="110"/>
      <c r="F32" s="110"/>
      <c r="G32" s="110"/>
    </row>
    <row r="33" spans="1:16" x14ac:dyDescent="0.25">
      <c r="D33" s="109"/>
      <c r="E33" s="110"/>
      <c r="F33" s="110"/>
      <c r="G33" s="110"/>
    </row>
    <row r="34" spans="1:16" x14ac:dyDescent="0.25">
      <c r="B34" s="109" t="s">
        <v>240</v>
      </c>
    </row>
    <row r="36" spans="1:16" ht="82.8" customHeight="1" x14ac:dyDescent="0.25">
      <c r="A36" s="148" t="s">
        <v>239</v>
      </c>
      <c r="B36" s="148"/>
      <c r="C36" s="148"/>
      <c r="D36" s="148"/>
      <c r="E36" s="148"/>
      <c r="F36" s="148"/>
      <c r="G36" s="148"/>
      <c r="H36" s="148"/>
      <c r="I36" s="148"/>
      <c r="J36" s="148"/>
      <c r="K36" s="148"/>
      <c r="L36" s="148"/>
      <c r="M36" s="148"/>
      <c r="N36" s="148"/>
      <c r="O36" s="148"/>
      <c r="P36" s="148"/>
    </row>
  </sheetData>
  <mergeCells count="11">
    <mergeCell ref="A36:P36"/>
    <mergeCell ref="I7:M7"/>
    <mergeCell ref="C3:O3"/>
    <mergeCell ref="C4:O4"/>
    <mergeCell ref="A9:A10"/>
    <mergeCell ref="B9:B10"/>
    <mergeCell ref="C9:C10"/>
    <mergeCell ref="D9:D10"/>
    <mergeCell ref="E9:J9"/>
    <mergeCell ref="K9:O9"/>
    <mergeCell ref="N7:O7"/>
  </mergeCells>
  <phoneticPr fontId="15"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Footer>&amp;C&amp;8&amp;P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6</vt:i4>
      </vt:variant>
      <vt:variant>
        <vt:lpstr>Diapazoni ar nosaukumiem</vt:lpstr>
      </vt:variant>
      <vt:variant>
        <vt:i4>12</vt:i4>
      </vt:variant>
    </vt:vector>
  </HeadingPairs>
  <TitlesOfParts>
    <vt:vector size="18" baseType="lpstr">
      <vt:lpstr>KOPT</vt:lpstr>
      <vt:lpstr>KOPS</vt:lpstr>
      <vt:lpstr>DEM</vt:lpstr>
      <vt:lpstr>Ž</vt:lpstr>
      <vt:lpstr>EST</vt:lpstr>
      <vt:lpstr>TER</vt:lpstr>
      <vt:lpstr>DEM!Drukas_apgabals</vt:lpstr>
      <vt:lpstr>EST!Drukas_apgabals</vt:lpstr>
      <vt:lpstr>KOPS!Drukas_apgabals</vt:lpstr>
      <vt:lpstr>KOPT!Drukas_apgabals</vt:lpstr>
      <vt:lpstr>TER!Drukas_apgabals</vt:lpstr>
      <vt:lpstr>Ž!Drukas_apgabals</vt:lpstr>
      <vt:lpstr>DEM!Drukāt_virsrakstus</vt:lpstr>
      <vt:lpstr>EST!Drukāt_virsrakstus</vt:lpstr>
      <vt:lpstr>KOPS!Drukāt_virsrakstus</vt:lpstr>
      <vt:lpstr>KOPT!Drukāt_virsrakstus</vt:lpstr>
      <vt:lpstr>TER!Drukāt_virsrakstus</vt:lpstr>
      <vt:lpstr>Ž!Drukāt_virsrakstus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Dāvis Ģērmanis</cp:lastModifiedBy>
  <cp:lastPrinted>2016-12-07T15:46:54Z</cp:lastPrinted>
  <dcterms:created xsi:type="dcterms:W3CDTF">1999-12-06T13:05:42Z</dcterms:created>
  <dcterms:modified xsi:type="dcterms:W3CDTF">2022-08-30T05:34:07Z</dcterms:modified>
</cp:coreProperties>
</file>